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80" yWindow="165" windowWidth="12870" windowHeight="11700" activeTab="0"/>
  </bookViews>
  <sheets>
    <sheet name="Лист1" sheetId="1" r:id="rId1"/>
    <sheet name="Лист2" sheetId="2" r:id="rId2"/>
  </sheets>
  <definedNames>
    <definedName name="_xlnm.Print_Area" localSheetId="0">'Лист1'!$A$2:$K$440</definedName>
  </definedNames>
  <calcPr fullCalcOnLoad="1"/>
</workbook>
</file>

<file path=xl/sharedStrings.xml><?xml version="1.0" encoding="utf-8"?>
<sst xmlns="http://schemas.openxmlformats.org/spreadsheetml/2006/main" count="982" uniqueCount="271">
  <si>
    <t>Наименование</t>
  </si>
  <si>
    <t>Ккал</t>
  </si>
  <si>
    <t>Б</t>
  </si>
  <si>
    <t>Ж</t>
  </si>
  <si>
    <t>У</t>
  </si>
  <si>
    <t>Чай с сахаром</t>
  </si>
  <si>
    <t>Чай без сахара</t>
  </si>
  <si>
    <t xml:space="preserve">Булочное изделие с </t>
  </si>
  <si>
    <t>маслом сливочным и джемом (в инд. упа­ковке)</t>
  </si>
  <si>
    <t>Какао с молоком</t>
  </si>
  <si>
    <t>Цена</t>
  </si>
  <si>
    <t>Меню 2 день</t>
  </si>
  <si>
    <t>Меню 3 день</t>
  </si>
  <si>
    <t>Меню 4 день</t>
  </si>
  <si>
    <t>Меню 5 день</t>
  </si>
  <si>
    <t>Меню 6 день</t>
  </si>
  <si>
    <t>Меню 7 день</t>
  </si>
  <si>
    <t>Меню 8 день</t>
  </si>
  <si>
    <t>Меню 9 день</t>
  </si>
  <si>
    <t>Меню 10 день</t>
  </si>
  <si>
    <t>Меню 11 день</t>
  </si>
  <si>
    <t>Меню 12 день</t>
  </si>
  <si>
    <t>Меню 13 день</t>
  </si>
  <si>
    <t>Меню 14 день</t>
  </si>
  <si>
    <t>Итого за день пребывания:</t>
  </si>
  <si>
    <t>Завтрак</t>
  </si>
  <si>
    <t>Обед</t>
  </si>
  <si>
    <t>Полдник</t>
  </si>
  <si>
    <t>Итого за завтрак:</t>
  </si>
  <si>
    <t>Итого за полдник:</t>
  </si>
  <si>
    <t>Итого за обед:</t>
  </si>
  <si>
    <t>Кофейный напиток</t>
  </si>
  <si>
    <t>Хлеб ржаной</t>
  </si>
  <si>
    <t>Хлеб пшеничный</t>
  </si>
  <si>
    <t>Компот из  изюма</t>
  </si>
  <si>
    <t>Итоговая энергитическая и пищевая ценность блюд                                                      в приёмах пищи</t>
  </si>
  <si>
    <t>Меню 15 день</t>
  </si>
  <si>
    <t>Чай с молоком без сахара</t>
  </si>
  <si>
    <t>Напиток из шиповника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</si>
  <si>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</si>
  <si>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Чай с молоком  без сахара</t>
  </si>
  <si>
    <t>1/120/30</t>
  </si>
  <si>
    <t>Вареники с картофелем с маслом сливочным</t>
  </si>
  <si>
    <t>Суп картофельный с рыбными консервами</t>
  </si>
  <si>
    <t>1\250\10</t>
  </si>
  <si>
    <t>Рассольник Ленинградский со сметаной</t>
  </si>
  <si>
    <t>1/100</t>
  </si>
  <si>
    <t>цена</t>
  </si>
  <si>
    <t>Щи из свежей капусты с картофелем со сметаной с мясными фрикадельками</t>
  </si>
  <si>
    <t>Рассольник Ленинградский со сметаной с мясными фрикадельками</t>
  </si>
  <si>
    <t>Борщ из свежей капусты со сметаной с мясными фрикадельками</t>
  </si>
  <si>
    <t>Каша молочная пшённая жидкая с маслом сливочным</t>
  </si>
  <si>
    <t>оздоровительные лагеря дневного пребывания при МБОУ</t>
  </si>
  <si>
    <t>Компот  из  кураги</t>
  </si>
  <si>
    <t>1/200</t>
  </si>
  <si>
    <t>Каша гречневая рассыпчатая</t>
  </si>
  <si>
    <t>Запеканка картофельная с отварным мясом</t>
  </si>
  <si>
    <t>Булочка с посыпкой</t>
  </si>
  <si>
    <t>Мармелад</t>
  </si>
  <si>
    <t>1/70/5</t>
  </si>
  <si>
    <t>1/50</t>
  </si>
  <si>
    <t>1/60</t>
  </si>
  <si>
    <t xml:space="preserve">Макароны отварные </t>
  </si>
  <si>
    <t>1/40</t>
  </si>
  <si>
    <t>1/250</t>
  </si>
  <si>
    <t>1/20</t>
  </si>
  <si>
    <t>1/30</t>
  </si>
  <si>
    <t>Чай с лимоном</t>
  </si>
  <si>
    <t xml:space="preserve">Картофельное пюре </t>
  </si>
  <si>
    <t>1/70</t>
  </si>
  <si>
    <t xml:space="preserve">Чай с молоком </t>
  </si>
  <si>
    <t>1/220</t>
  </si>
  <si>
    <t>1/100/5</t>
  </si>
  <si>
    <t>Суп лапша-домашняя</t>
  </si>
  <si>
    <t>Конфета шоколадная</t>
  </si>
  <si>
    <t>г.Иркутска на лето 2021 года</t>
  </si>
  <si>
    <t>1/250/25</t>
  </si>
  <si>
    <t>Сок фруктовый в ассортименте (индивид.упаковка)</t>
  </si>
  <si>
    <t>1/25/10</t>
  </si>
  <si>
    <t>1/200/5</t>
  </si>
  <si>
    <t>1/180</t>
  </si>
  <si>
    <t>1/125</t>
  </si>
  <si>
    <t>1/250/10/25</t>
  </si>
  <si>
    <t>1/45</t>
  </si>
  <si>
    <t>Плоды и ягоды свежие (яблоко)</t>
  </si>
  <si>
    <t>Плоды и ягоды свежие (банан)</t>
  </si>
  <si>
    <t>Плоды и ягоды свежие (нектарин)</t>
  </si>
  <si>
    <t>Плоды и ягоды свежие (апельсин)</t>
  </si>
  <si>
    <t xml:space="preserve">Булочка сладкая </t>
  </si>
  <si>
    <t>Батон зерновой</t>
  </si>
  <si>
    <t>1/25</t>
  </si>
  <si>
    <t>1/200/10</t>
  </si>
  <si>
    <t>Пирожное  бисквитное " Бонди"</t>
  </si>
  <si>
    <t>Пром.выпуск</t>
  </si>
  <si>
    <t>Мини-рулет</t>
  </si>
  <si>
    <t>1/35</t>
  </si>
  <si>
    <t>Плов из куриной грудки</t>
  </si>
  <si>
    <t xml:space="preserve">Бутерброд с сыром </t>
  </si>
  <si>
    <t>М 2017*, № 3</t>
  </si>
  <si>
    <t>Бутерброд с сыром</t>
  </si>
  <si>
    <t>Бутерброд с маслом</t>
  </si>
  <si>
    <t>М 2017*, № 1</t>
  </si>
  <si>
    <t>Батон</t>
  </si>
  <si>
    <t>Ветчина (порциями)</t>
  </si>
  <si>
    <t>М 2017*, № 16</t>
  </si>
  <si>
    <t>1/10</t>
  </si>
  <si>
    <t>1/150/5</t>
  </si>
  <si>
    <t>2/60/30</t>
  </si>
  <si>
    <t>Пирожное язык слоеное</t>
  </si>
  <si>
    <t>Пельмени "Нежные" с маслом сливочным</t>
  </si>
  <si>
    <t>Овощи натуральные свежие                         (помидор, огурец)</t>
  </si>
  <si>
    <t>1/20/20</t>
  </si>
  <si>
    <t>1/40/70</t>
  </si>
  <si>
    <t>Овощи натуральные свежие (помидор)</t>
  </si>
  <si>
    <t>Овощи натуральные свежие (огурец)</t>
  </si>
  <si>
    <t>Напиток из свежемороженной ягоды (облепиха)</t>
  </si>
  <si>
    <t>Компот из свежих плодов (яблоко)</t>
  </si>
  <si>
    <t>М 2017*, № 342</t>
  </si>
  <si>
    <t>Овощи натуральные соленые (огурец)</t>
  </si>
  <si>
    <t>Суп картофельный с клёцками с куриными фрикадельками</t>
  </si>
  <si>
    <t>Закрытый бутерброт (булка "Пикник", котлета "Нежная")</t>
  </si>
  <si>
    <t>Биточки "Городские" с маслом сливочным</t>
  </si>
  <si>
    <t>Компот из смеси сухофруктов</t>
  </si>
  <si>
    <t>Йогурт (Растишка)</t>
  </si>
  <si>
    <t>Бутерброд с повидлом</t>
  </si>
  <si>
    <t>Чай с молоком</t>
  </si>
  <si>
    <t>Слойка венская</t>
  </si>
  <si>
    <t>1/78</t>
  </si>
  <si>
    <t>Гренки из пшеничного хлеба</t>
  </si>
  <si>
    <t>Рассольник "Ленинградский" со сметаной и мясными фрикадельками</t>
  </si>
  <si>
    <t>Суп крестьянский с крупой  со сметаной,мясными фрикадельками</t>
  </si>
  <si>
    <t>Жаркое по- домашнему</t>
  </si>
  <si>
    <t xml:space="preserve">Каша вязкая молочная из риса и пшена с маслом сливочным </t>
  </si>
  <si>
    <t>Йогурт (индивидуальная упаковка)</t>
  </si>
  <si>
    <t>Булочка сдоба воздушная</t>
  </si>
  <si>
    <t>Бедро куриное запеченное "Рябушка" с маслом сливочным</t>
  </si>
  <si>
    <t>Горбуша запеченная "Золотая рыбка", с маслом сливочным</t>
  </si>
  <si>
    <t>Конфета вафельная "Чудо"</t>
  </si>
  <si>
    <t>Круассан с вареной сгущенкой</t>
  </si>
  <si>
    <t>Круассан воздушный</t>
  </si>
  <si>
    <t>М 2017*, № 181</t>
  </si>
  <si>
    <t>Энергетич.      ценность        (ккал)</t>
  </si>
  <si>
    <t>Пищевые вещества (г)</t>
  </si>
  <si>
    <t>№ рецептуры  и сборника</t>
  </si>
  <si>
    <t>Масса порции (г)</t>
  </si>
  <si>
    <t>М 2004**, № 692</t>
  </si>
  <si>
    <t>*Сборник рецептур на продукцию для обучающихся во всех образовательных учреждениях. М 2017 г.</t>
  </si>
  <si>
    <t>М 2017*, № 71</t>
  </si>
  <si>
    <t>М 2017*, № 96</t>
  </si>
  <si>
    <t>М 2017*, № 309</t>
  </si>
  <si>
    <t>ТТК № 2097</t>
  </si>
  <si>
    <t>***Сборник рецептур на продукцию для питания детей в дошкольных образовательных организациях. М 2016 г.</t>
  </si>
  <si>
    <t>М 2017*, № 210</t>
  </si>
  <si>
    <t xml:space="preserve">Омлет натуральный </t>
  </si>
  <si>
    <t>0,06</t>
  </si>
  <si>
    <t>Суп с макаронными изделиями и картофелем с куриными фрикадельками</t>
  </si>
  <si>
    <t>М 2017*, № 112</t>
  </si>
  <si>
    <t>М 2017*, № 260</t>
  </si>
  <si>
    <t>Гуляш (свинина)</t>
  </si>
  <si>
    <t>М 2017*, № 302</t>
  </si>
  <si>
    <t>М 2017*, № 388</t>
  </si>
  <si>
    <t>М 2004**, № 684</t>
  </si>
  <si>
    <t>ТТК № 721</t>
  </si>
  <si>
    <t>М 2017*, № 82</t>
  </si>
  <si>
    <t>М 2004**, № 686</t>
  </si>
  <si>
    <t>М 2017*, № 338</t>
  </si>
  <si>
    <t>М 2017*, № 175</t>
  </si>
  <si>
    <t>М 2017*, № 348</t>
  </si>
  <si>
    <t>М 2016**, № 308</t>
  </si>
  <si>
    <t>**Сборник рецептур на продукцию для питания детей в дошкольных образовательных организациях. М 2016 г.</t>
  </si>
  <si>
    <t>П 2001***, № 261</t>
  </si>
  <si>
    <t>***Сборник технологических нормативов, рецептур блюд и кулинарных изделий для дошкольных образовательных учреждений. П 2001 г.</t>
  </si>
  <si>
    <t>Каша вязкая молочная из овсяной крупы с маслом сливочным</t>
  </si>
  <si>
    <t>М 2017*, № 173</t>
  </si>
  <si>
    <t>М 2017*, № 88</t>
  </si>
  <si>
    <t>М 2017*, № 128</t>
  </si>
  <si>
    <t>М 2017*, № 349</t>
  </si>
  <si>
    <t xml:space="preserve">Котлета "Нежная"  </t>
  </si>
  <si>
    <t>ТТК № 510</t>
  </si>
  <si>
    <t>М 2016***, № 123</t>
  </si>
  <si>
    <t>М 2017*, № 102</t>
  </si>
  <si>
    <t>ТТК № 2002</t>
  </si>
  <si>
    <t>2/10</t>
  </si>
  <si>
    <t>Коктейль молочный (индивидуальная упаковка)</t>
  </si>
  <si>
    <t>М 2004**, № 693</t>
  </si>
  <si>
    <t>ТТК № 907</t>
  </si>
  <si>
    <t>М 2017*, № 98</t>
  </si>
  <si>
    <t>М 2017*, № 2</t>
  </si>
  <si>
    <t>Котлета "Петушок" п/ф</t>
  </si>
  <si>
    <t>ТТК № 490</t>
  </si>
  <si>
    <t>М 2017*, № 321</t>
  </si>
  <si>
    <t>Капуста тушеная</t>
  </si>
  <si>
    <t>**Сборник рецептур блюд и кулинарных изделий для предприятий общественного питания при общеобразовательных школах. М 2004 г.</t>
  </si>
  <si>
    <t>Борщ  с капустой и картофелем со сметаной и мясными  фрикадельками</t>
  </si>
  <si>
    <t>ТТК № 2090</t>
  </si>
  <si>
    <t>29,36</t>
  </si>
  <si>
    <t>М 2017*, № 304</t>
  </si>
  <si>
    <t xml:space="preserve">Рис отварной </t>
  </si>
  <si>
    <t>6,4</t>
  </si>
  <si>
    <t xml:space="preserve">Каша вязкая молочная из риса с маслом сливочным </t>
  </si>
  <si>
    <t>М 2017*, № 174</t>
  </si>
  <si>
    <t>ТТК № 1033</t>
  </si>
  <si>
    <t>ТТК № 2068</t>
  </si>
  <si>
    <t>М 2017*, № 346</t>
  </si>
  <si>
    <t>Компот из апельсинов</t>
  </si>
  <si>
    <t>М 2017*, № 9</t>
  </si>
  <si>
    <t>М 2004**, № 685</t>
  </si>
  <si>
    <t>М 2017*, № 70</t>
  </si>
  <si>
    <t>ТТК № 2063</t>
  </si>
  <si>
    <t>М 2017*, № 108</t>
  </si>
  <si>
    <t>ТТК № 2054</t>
  </si>
  <si>
    <t>Пудинг из творога с молоком сгущенным</t>
  </si>
  <si>
    <t>2/15</t>
  </si>
  <si>
    <t>ТТК 2097</t>
  </si>
  <si>
    <t>Напиток из свежемороженной  ягоды (черноплодная рябина)</t>
  </si>
  <si>
    <t>1/175</t>
  </si>
  <si>
    <t>"Чудо" пудинг шоколадный (индивидуальная упаковка)</t>
  </si>
  <si>
    <t>Молоко (индивидуальная упаковка)</t>
  </si>
  <si>
    <t>Кисломолочный напиток (Снежок)</t>
  </si>
  <si>
    <t>Напиток из свежемороженной  ягоды (слива)</t>
  </si>
  <si>
    <t>Напиток из свежемороженых ягод (вишня)</t>
  </si>
  <si>
    <t>М 2017*, № 291</t>
  </si>
  <si>
    <t>Кисломолочный напиток (Йогурт)</t>
  </si>
  <si>
    <t>М 2017*, № 259</t>
  </si>
  <si>
    <t>2/20</t>
  </si>
  <si>
    <t>7,3</t>
  </si>
  <si>
    <t>ТТК № 2066</t>
  </si>
  <si>
    <t>М 2017*, № 103</t>
  </si>
  <si>
    <t>ТТК № 2120</t>
  </si>
  <si>
    <t>По нормам СанПиН 2.3/2.4.3590-20 с допустимыми отклонениями +\-5%</t>
  </si>
  <si>
    <t xml:space="preserve">Завтраки среднем за 15 дней (20%-25% из100%) </t>
  </si>
  <si>
    <t xml:space="preserve">Обеды в среднем за 15 дней (30%-35% из 100) </t>
  </si>
  <si>
    <t xml:space="preserve">Полный день пребывания в среднем за 15 дней фактически (60%-75% из 100%) </t>
  </si>
  <si>
    <t>544-680</t>
  </si>
  <si>
    <t>816-952</t>
  </si>
  <si>
    <t xml:space="preserve">Полдники в среднем за 15 дней (10%-15% из 100%) </t>
  </si>
  <si>
    <t>272-408</t>
  </si>
  <si>
    <t>Вафли мягкие (индивидуальная упаковка)</t>
  </si>
  <si>
    <t>Меню приготавливаемых блюд для детей на детские</t>
  </si>
  <si>
    <t xml:space="preserve">Каша молочная жидкая  из манной крупы </t>
  </si>
  <si>
    <t>Сырники  из творога с молоком сгущенным</t>
  </si>
  <si>
    <t>Голубцы ленивые п/ф с маслом сливочным</t>
  </si>
  <si>
    <t>Суп  картофельный с бобовыми с куриными фрикадельками</t>
  </si>
  <si>
    <t>Котлета "Домашняя" с маслом сливочным</t>
  </si>
  <si>
    <t>Буфет</t>
  </si>
  <si>
    <t xml:space="preserve">  Меню 1 день</t>
  </si>
  <si>
    <t>М 2016***, № 95</t>
  </si>
  <si>
    <t>М 2016***, № 12</t>
  </si>
  <si>
    <t>Икра кабачковая</t>
  </si>
  <si>
    <t>Салат из кукурузы (консервированной)</t>
  </si>
  <si>
    <t xml:space="preserve">          ___________________                                                                                                                                                МУП "Комбинат питания г.Иркутска"</t>
  </si>
  <si>
    <t xml:space="preserve">            Директор лагеря                                                                                                                                                          И.о. директора </t>
  </si>
  <si>
    <t xml:space="preserve">             СОГЛАСОВАНО                                                                                                                                                          УТВЕРЖДАЮ</t>
  </si>
  <si>
    <t xml:space="preserve">         ___________________                                                                                                                                                 __________М.С.Черемных</t>
  </si>
  <si>
    <t xml:space="preserve">          "____"_______________2021г.                                                                                                                                  "____"_____________   2021г.                    </t>
  </si>
  <si>
    <t>Исполнитель: Толстикова Е.И.</t>
  </si>
  <si>
    <t>М 2016**, № 8</t>
  </si>
  <si>
    <t>Рыба солёная (порциями)</t>
  </si>
  <si>
    <t>Котлета рыбная из минтая с маслом сливочным</t>
  </si>
  <si>
    <t>ТТК № 2025</t>
  </si>
  <si>
    <t>ТТК № 825</t>
  </si>
  <si>
    <t>Вареники с творогом с маслом сливочным</t>
  </si>
  <si>
    <t>Овощи натуральные свежие (огурец, редис)</t>
  </si>
  <si>
    <t>М2017*,№71/          пром.выпуск</t>
  </si>
  <si>
    <t>М 2016**, № 10</t>
  </si>
  <si>
    <t>Салат из зелёного горошка (консервированного)</t>
  </si>
  <si>
    <t>Овощи натуральные свежие (огурец, перец)</t>
  </si>
  <si>
    <t>Рагу из овощей с кабачком</t>
  </si>
  <si>
    <t xml:space="preserve"> ТТК № 2130          М 2017*, №330</t>
  </si>
  <si>
    <t>Итого стоимость,руб.</t>
  </si>
  <si>
    <t>1/110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</si>
</sst>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&quot;р.&quot;;[Red]#,##0.00&quot;р.&quot;"/>
    <numFmt numFmtId="177" formatCode="#,##0.00&quot;р.&quot;"/>
    <numFmt numFmtId="178" formatCode="[$-FC19]d\ mmmm\ yyyy\ &quot;г.&quot;"/>
    <numFmt numFmtId="179" formatCode="0.0"/>
  </numFmts>
  <fonts count="5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12"/>
      <name val="Arial"/>
      <family val="2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3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2" fontId="1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vertical="center" wrapText="1"/>
    </xf>
    <xf numFmtId="2" fontId="1" fillId="0" borderId="18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49" fontId="1" fillId="0" borderId="17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2" fontId="4" fillId="0" borderId="11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2" fontId="9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top" wrapText="1"/>
    </xf>
    <xf numFmtId="2" fontId="1" fillId="0" borderId="17" xfId="0" applyNumberFormat="1" applyFont="1" applyFill="1" applyBorder="1" applyAlignment="1">
      <alignment horizontal="center" vertical="top" wrapText="1"/>
    </xf>
    <xf numFmtId="2" fontId="1" fillId="0" borderId="18" xfId="0" applyNumberFormat="1" applyFont="1" applyFill="1" applyBorder="1" applyAlignment="1">
      <alignment vertical="center" wrapText="1"/>
    </xf>
    <xf numFmtId="49" fontId="18" fillId="0" borderId="16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17" fontId="4" fillId="0" borderId="21" xfId="0" applyNumberFormat="1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16" fontId="4" fillId="0" borderId="2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7" fontId="1" fillId="0" borderId="12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17" fontId="1" fillId="0" borderId="11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16" fillId="0" borderId="20" xfId="0" applyFont="1" applyFill="1" applyBorder="1" applyAlignment="1">
      <alignment horizontal="left" vertical="center" wrapText="1"/>
    </xf>
    <xf numFmtId="2" fontId="1" fillId="0" borderId="20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23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/>
    </xf>
    <xf numFmtId="2" fontId="1" fillId="0" borderId="25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top"/>
    </xf>
    <xf numFmtId="2" fontId="2" fillId="0" borderId="0" xfId="0" applyNumberFormat="1" applyFont="1" applyFill="1" applyBorder="1" applyAlignment="1">
      <alignment horizontal="center" vertical="top" wrapText="1"/>
    </xf>
    <xf numFmtId="2" fontId="5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9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2" fontId="4" fillId="33" borderId="0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center" vertical="top" wrapText="1"/>
    </xf>
    <xf numFmtId="2" fontId="8" fillId="33" borderId="0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left" vertical="center" wrapText="1"/>
    </xf>
    <xf numFmtId="2" fontId="1" fillId="0" borderId="22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2" fontId="18" fillId="0" borderId="11" xfId="0" applyNumberFormat="1" applyFont="1" applyFill="1" applyBorder="1" applyAlignment="1">
      <alignment horizontal="center" vertical="center"/>
    </xf>
    <xf numFmtId="2" fontId="55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2" fontId="1" fillId="15" borderId="0" xfId="0" applyNumberFormat="1" applyFont="1" applyFill="1" applyBorder="1" applyAlignment="1">
      <alignment horizontal="center" vertical="center"/>
    </xf>
    <xf numFmtId="0" fontId="0" fillId="15" borderId="17" xfId="0" applyFill="1" applyBorder="1" applyAlignment="1">
      <alignment/>
    </xf>
    <xf numFmtId="0" fontId="4" fillId="0" borderId="22" xfId="0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center" vertical="top" wrapText="1"/>
    </xf>
    <xf numFmtId="2" fontId="54" fillId="0" borderId="26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vertical="top" wrapText="1"/>
    </xf>
    <xf numFmtId="2" fontId="54" fillId="0" borderId="27" xfId="0" applyNumberFormat="1" applyFont="1" applyFill="1" applyBorder="1" applyAlignment="1">
      <alignment horizontal="center" vertical="center"/>
    </xf>
    <xf numFmtId="2" fontId="54" fillId="0" borderId="28" xfId="0" applyNumberFormat="1" applyFont="1" applyFill="1" applyBorder="1" applyAlignment="1">
      <alignment horizontal="center" vertical="center"/>
    </xf>
    <xf numFmtId="2" fontId="54" fillId="0" borderId="29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top" wrapText="1"/>
    </xf>
    <xf numFmtId="2" fontId="54" fillId="0" borderId="17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/>
    </xf>
    <xf numFmtId="2" fontId="2" fillId="34" borderId="0" xfId="0" applyNumberFormat="1" applyFont="1" applyFill="1" applyBorder="1" applyAlignment="1">
      <alignment horizontal="center" vertical="center" wrapText="1"/>
    </xf>
    <xf numFmtId="2" fontId="2" fillId="33" borderId="0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top" wrapText="1"/>
    </xf>
    <xf numFmtId="2" fontId="4" fillId="33" borderId="31" xfId="0" applyNumberFormat="1" applyFont="1" applyFill="1" applyBorder="1" applyAlignment="1">
      <alignment horizontal="center" vertical="top" wrapText="1"/>
    </xf>
    <xf numFmtId="2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17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2" fontId="1" fillId="0" borderId="36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2" fontId="1" fillId="33" borderId="17" xfId="0" applyNumberFormat="1" applyFont="1" applyFill="1" applyBorder="1" applyAlignment="1">
      <alignment horizontal="center" vertical="top" wrapText="1"/>
    </xf>
    <xf numFmtId="49" fontId="1" fillId="33" borderId="17" xfId="0" applyNumberFormat="1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0" fontId="3" fillId="0" borderId="17" xfId="0" applyNumberFormat="1" applyFont="1" applyFill="1" applyBorder="1" applyAlignment="1">
      <alignment horizontal="center" vertical="top" wrapText="1"/>
    </xf>
    <xf numFmtId="2" fontId="3" fillId="0" borderId="17" xfId="0" applyNumberFormat="1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1" fillId="0" borderId="37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left" vertical="center" wrapText="1"/>
    </xf>
    <xf numFmtId="49" fontId="1" fillId="0" borderId="37" xfId="0" applyNumberFormat="1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2" fontId="4" fillId="0" borderId="38" xfId="0" applyNumberFormat="1" applyFont="1" applyFill="1" applyBorder="1" applyAlignment="1">
      <alignment horizontal="center" vertical="center" wrapText="1"/>
    </xf>
    <xf numFmtId="2" fontId="4" fillId="0" borderId="30" xfId="0" applyNumberFormat="1" applyFont="1" applyFill="1" applyBorder="1" applyAlignment="1">
      <alignment horizontal="center" vertical="center" wrapText="1"/>
    </xf>
    <xf numFmtId="2" fontId="1" fillId="0" borderId="31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top" wrapText="1"/>
    </xf>
    <xf numFmtId="0" fontId="1" fillId="0" borderId="40" xfId="0" applyFont="1" applyFill="1" applyBorder="1" applyAlignment="1">
      <alignment horizontal="center" wrapText="1"/>
    </xf>
    <xf numFmtId="2" fontId="4" fillId="0" borderId="41" xfId="0" applyNumberFormat="1" applyFont="1" applyFill="1" applyBorder="1" applyAlignment="1">
      <alignment horizontal="center" vertical="center" wrapText="1"/>
    </xf>
    <xf numFmtId="2" fontId="1" fillId="33" borderId="17" xfId="0" applyNumberFormat="1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1" fillId="0" borderId="41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2" fontId="3" fillId="0" borderId="20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 wrapText="1"/>
    </xf>
    <xf numFmtId="2" fontId="1" fillId="0" borderId="13" xfId="0" applyNumberFormat="1" applyFont="1" applyFill="1" applyBorder="1" applyAlignment="1">
      <alignment vertical="center" wrapText="1"/>
    </xf>
    <xf numFmtId="0" fontId="1" fillId="33" borderId="17" xfId="0" applyFont="1" applyFill="1" applyBorder="1" applyAlignment="1">
      <alignment horizontal="center" vertical="top" wrapText="1"/>
    </xf>
    <xf numFmtId="2" fontId="2" fillId="0" borderId="31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1" fillId="0" borderId="26" xfId="0" applyNumberFormat="1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2" fontId="1" fillId="0" borderId="37" xfId="0" applyNumberFormat="1" applyFont="1" applyFill="1" applyBorder="1" applyAlignment="1">
      <alignment horizontal="center" vertical="center"/>
    </xf>
    <xf numFmtId="2" fontId="1" fillId="0" borderId="43" xfId="0" applyNumberFormat="1" applyFont="1" applyFill="1" applyBorder="1" applyAlignment="1">
      <alignment horizontal="center" vertical="center"/>
    </xf>
    <xf numFmtId="2" fontId="1" fillId="0" borderId="44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2" fontId="1" fillId="0" borderId="45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vertical="center" wrapText="1"/>
    </xf>
    <xf numFmtId="2" fontId="1" fillId="0" borderId="46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2" fontId="1" fillId="0" borderId="48" xfId="0" applyNumberFormat="1" applyFont="1" applyFill="1" applyBorder="1" applyAlignment="1">
      <alignment horizontal="center" vertical="center" wrapText="1"/>
    </xf>
    <xf numFmtId="2" fontId="1" fillId="0" borderId="32" xfId="0" applyNumberFormat="1" applyFont="1" applyFill="1" applyBorder="1" applyAlignment="1">
      <alignment horizontal="center" vertical="center" wrapText="1"/>
    </xf>
    <xf numFmtId="2" fontId="1" fillId="0" borderId="33" xfId="0" applyNumberFormat="1" applyFont="1" applyFill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1" fillId="0" borderId="31" xfId="0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2" fontId="1" fillId="0" borderId="49" xfId="0" applyNumberFormat="1" applyFont="1" applyFill="1" applyBorder="1" applyAlignment="1">
      <alignment horizontal="center" vertical="center" wrapText="1"/>
    </xf>
    <xf numFmtId="2" fontId="1" fillId="0" borderId="50" xfId="0" applyNumberFormat="1" applyFont="1" applyFill="1" applyBorder="1" applyAlignment="1">
      <alignment horizontal="center" vertical="center" wrapText="1"/>
    </xf>
    <xf numFmtId="0" fontId="1" fillId="33" borderId="17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center" wrapText="1"/>
    </xf>
    <xf numFmtId="2" fontId="1" fillId="0" borderId="38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2" fontId="4" fillId="0" borderId="31" xfId="0" applyNumberFormat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top" wrapText="1"/>
    </xf>
    <xf numFmtId="2" fontId="2" fillId="0" borderId="31" xfId="0" applyNumberFormat="1" applyFont="1" applyFill="1" applyBorder="1" applyAlignment="1">
      <alignment horizontal="center" vertical="top" wrapText="1"/>
    </xf>
    <xf numFmtId="2" fontId="2" fillId="0" borderId="17" xfId="0" applyNumberFormat="1" applyFont="1" applyFill="1" applyBorder="1" applyAlignment="1">
      <alignment horizontal="center" vertical="top" wrapText="1"/>
    </xf>
    <xf numFmtId="2" fontId="1" fillId="0" borderId="31" xfId="0" applyNumberFormat="1" applyFont="1" applyFill="1" applyBorder="1" applyAlignment="1">
      <alignment horizontal="center" vertical="top" wrapText="1"/>
    </xf>
    <xf numFmtId="2" fontId="1" fillId="0" borderId="41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right" vertical="center" wrapText="1"/>
    </xf>
    <xf numFmtId="2" fontId="1" fillId="33" borderId="22" xfId="0" applyNumberFormat="1" applyFont="1" applyFill="1" applyBorder="1" applyAlignment="1">
      <alignment horizontal="center" vertical="top" wrapText="1"/>
    </xf>
    <xf numFmtId="2" fontId="4" fillId="0" borderId="40" xfId="0" applyNumberFormat="1" applyFont="1" applyFill="1" applyBorder="1" applyAlignment="1">
      <alignment horizontal="center" vertical="center" wrapText="1"/>
    </xf>
    <xf numFmtId="2" fontId="1" fillId="33" borderId="16" xfId="0" applyNumberFormat="1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2" fontId="54" fillId="0" borderId="16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2" fontId="1" fillId="0" borderId="26" xfId="0" applyNumberFormat="1" applyFont="1" applyFill="1" applyBorder="1" applyAlignment="1">
      <alignment horizontal="center" vertical="top" wrapText="1"/>
    </xf>
    <xf numFmtId="2" fontId="2" fillId="0" borderId="37" xfId="0" applyNumberFormat="1" applyFont="1" applyFill="1" applyBorder="1" applyAlignment="1">
      <alignment horizontal="center" vertical="center" wrapText="1"/>
    </xf>
    <xf numFmtId="2" fontId="4" fillId="0" borderId="31" xfId="0" applyNumberFormat="1" applyFont="1" applyFill="1" applyBorder="1" applyAlignment="1">
      <alignment horizontal="center" vertical="top" wrapText="1"/>
    </xf>
    <xf numFmtId="2" fontId="2" fillId="0" borderId="41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horizontal="center" vertical="top" wrapText="1"/>
    </xf>
    <xf numFmtId="2" fontId="3" fillId="0" borderId="31" xfId="0" applyNumberFormat="1" applyFont="1" applyFill="1" applyBorder="1" applyAlignment="1">
      <alignment horizontal="center" vertical="top" wrapText="1"/>
    </xf>
    <xf numFmtId="2" fontId="4" fillId="0" borderId="41" xfId="0" applyNumberFormat="1" applyFont="1" applyFill="1" applyBorder="1" applyAlignment="1">
      <alignment horizontal="center" vertical="top" wrapText="1"/>
    </xf>
    <xf numFmtId="2" fontId="1" fillId="0" borderId="41" xfId="0" applyNumberFormat="1" applyFont="1" applyFill="1" applyBorder="1" applyAlignment="1">
      <alignment horizontal="center" vertical="top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4" fillId="0" borderId="18" xfId="0" applyNumberFormat="1" applyFont="1" applyFill="1" applyBorder="1" applyAlignment="1">
      <alignment horizontal="center" vertical="top" wrapText="1"/>
    </xf>
    <xf numFmtId="0" fontId="3" fillId="0" borderId="31" xfId="0" applyNumberFormat="1" applyFont="1" applyFill="1" applyBorder="1" applyAlignment="1">
      <alignment horizontal="center" vertical="top" wrapText="1"/>
    </xf>
    <xf numFmtId="2" fontId="9" fillId="0" borderId="12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top" wrapText="1"/>
    </xf>
    <xf numFmtId="2" fontId="18" fillId="0" borderId="12" xfId="0" applyNumberFormat="1" applyFont="1" applyFill="1" applyBorder="1" applyAlignment="1">
      <alignment horizontal="center" vertical="center"/>
    </xf>
    <xf numFmtId="2" fontId="1" fillId="0" borderId="30" xfId="0" applyNumberFormat="1" applyFont="1" applyFill="1" applyBorder="1" applyAlignment="1">
      <alignment horizontal="center" vertical="center" wrapText="1"/>
    </xf>
    <xf numFmtId="2" fontId="3" fillId="0" borderId="31" xfId="0" applyNumberFormat="1" applyFont="1" applyFill="1" applyBorder="1" applyAlignment="1">
      <alignment horizontal="center" vertical="center" wrapText="1"/>
    </xf>
    <xf numFmtId="2" fontId="4" fillId="33" borderId="17" xfId="0" applyNumberFormat="1" applyFont="1" applyFill="1" applyBorder="1" applyAlignment="1">
      <alignment horizontal="center" vertical="top" wrapText="1"/>
    </xf>
    <xf numFmtId="2" fontId="4" fillId="0" borderId="18" xfId="0" applyNumberFormat="1" applyFont="1" applyFill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top" wrapText="1"/>
    </xf>
    <xf numFmtId="2" fontId="3" fillId="0" borderId="16" xfId="0" applyNumberFormat="1" applyFont="1" applyFill="1" applyBorder="1" applyAlignment="1">
      <alignment horizontal="center" vertical="top" wrapText="1"/>
    </xf>
    <xf numFmtId="49" fontId="18" fillId="0" borderId="18" xfId="0" applyNumberFormat="1" applyFont="1" applyFill="1" applyBorder="1" applyAlignment="1">
      <alignment horizontal="center" vertical="center" wrapText="1"/>
    </xf>
    <xf numFmtId="49" fontId="18" fillId="0" borderId="17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top" wrapText="1"/>
    </xf>
    <xf numFmtId="0" fontId="1" fillId="33" borderId="22" xfId="0" applyNumberFormat="1" applyFont="1" applyFill="1" applyBorder="1" applyAlignment="1">
      <alignment horizontal="center" vertical="center" wrapText="1"/>
    </xf>
    <xf numFmtId="2" fontId="3" fillId="0" borderId="41" xfId="0" applyNumberFormat="1" applyFont="1" applyFill="1" applyBorder="1" applyAlignment="1">
      <alignment horizontal="center" vertical="top" wrapText="1"/>
    </xf>
    <xf numFmtId="2" fontId="3" fillId="0" borderId="37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center" vertical="top" wrapText="1"/>
    </xf>
    <xf numFmtId="2" fontId="54" fillId="0" borderId="47" xfId="0" applyNumberFormat="1" applyFont="1" applyFill="1" applyBorder="1" applyAlignment="1">
      <alignment horizontal="center" vertical="center"/>
    </xf>
    <xf numFmtId="2" fontId="4" fillId="0" borderId="38" xfId="0" applyNumberFormat="1" applyFont="1" applyFill="1" applyBorder="1" applyAlignment="1">
      <alignment horizontal="center" vertical="top" wrapText="1"/>
    </xf>
    <xf numFmtId="2" fontId="4" fillId="0" borderId="51" xfId="0" applyNumberFormat="1" applyFont="1" applyFill="1" applyBorder="1" applyAlignment="1">
      <alignment horizontal="center" vertical="center" wrapText="1"/>
    </xf>
    <xf numFmtId="2" fontId="1" fillId="0" borderId="40" xfId="0" applyNumberFormat="1" applyFont="1" applyFill="1" applyBorder="1" applyAlignment="1">
      <alignment horizontal="center" vertical="center" wrapText="1"/>
    </xf>
    <xf numFmtId="2" fontId="4" fillId="0" borderId="47" xfId="0" applyNumberFormat="1" applyFont="1" applyFill="1" applyBorder="1" applyAlignment="1">
      <alignment horizontal="center" vertical="center" wrapText="1"/>
    </xf>
    <xf numFmtId="2" fontId="1" fillId="0" borderId="52" xfId="0" applyNumberFormat="1" applyFont="1" applyFill="1" applyBorder="1" applyAlignment="1">
      <alignment horizontal="center" vertical="center"/>
    </xf>
    <xf numFmtId="2" fontId="54" fillId="0" borderId="53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 wrapText="1"/>
    </xf>
    <xf numFmtId="2" fontId="1" fillId="0" borderId="30" xfId="0" applyNumberFormat="1" applyFont="1" applyFill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 vertical="center" wrapText="1"/>
    </xf>
    <xf numFmtId="0" fontId="3" fillId="0" borderId="37" xfId="0" applyNumberFormat="1" applyFont="1" applyFill="1" applyBorder="1" applyAlignment="1">
      <alignment horizontal="center" vertical="top" wrapText="1"/>
    </xf>
    <xf numFmtId="2" fontId="1" fillId="0" borderId="26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top" wrapText="1"/>
    </xf>
    <xf numFmtId="2" fontId="3" fillId="0" borderId="37" xfId="0" applyNumberFormat="1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right" vertical="center" wrapText="1"/>
    </xf>
    <xf numFmtId="0" fontId="19" fillId="0" borderId="20" xfId="0" applyFont="1" applyFill="1" applyBorder="1" applyAlignment="1">
      <alignment horizontal="right" vertical="center" wrapText="1"/>
    </xf>
    <xf numFmtId="0" fontId="19" fillId="0" borderId="12" xfId="0" applyFont="1" applyFill="1" applyBorder="1" applyAlignment="1">
      <alignment horizontal="right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right" vertical="center" wrapText="1"/>
    </xf>
    <xf numFmtId="0" fontId="8" fillId="0" borderId="20" xfId="0" applyFont="1" applyFill="1" applyBorder="1" applyAlignment="1">
      <alignment horizontal="right" vertical="center" wrapText="1"/>
    </xf>
    <xf numFmtId="0" fontId="8" fillId="0" borderId="55" xfId="0" applyFont="1" applyFill="1" applyBorder="1" applyAlignment="1">
      <alignment horizontal="right" vertical="center" wrapText="1"/>
    </xf>
    <xf numFmtId="0" fontId="8" fillId="0" borderId="40" xfId="0" applyFont="1" applyFill="1" applyBorder="1" applyAlignment="1">
      <alignment horizontal="right" vertical="center" wrapText="1"/>
    </xf>
    <xf numFmtId="0" fontId="8" fillId="0" borderId="31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19" fillId="0" borderId="41" xfId="0" applyFont="1" applyFill="1" applyBorder="1" applyAlignment="1">
      <alignment horizontal="right" wrapText="1"/>
    </xf>
    <xf numFmtId="0" fontId="19" fillId="0" borderId="20" xfId="0" applyFont="1" applyFill="1" applyBorder="1" applyAlignment="1">
      <alignment horizontal="right" wrapText="1"/>
    </xf>
    <xf numFmtId="0" fontId="19" fillId="0" borderId="12" xfId="0" applyFont="1" applyFill="1" applyBorder="1" applyAlignment="1">
      <alignment horizontal="right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8" fillId="0" borderId="41" xfId="0" applyFont="1" applyFill="1" applyBorder="1" applyAlignment="1">
      <alignment horizontal="right" wrapText="1"/>
    </xf>
    <xf numFmtId="0" fontId="8" fillId="0" borderId="20" xfId="0" applyFont="1" applyFill="1" applyBorder="1" applyAlignment="1">
      <alignment horizontal="right" wrapText="1"/>
    </xf>
    <xf numFmtId="0" fontId="8" fillId="0" borderId="12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4" fillId="0" borderId="0" xfId="0" applyFont="1" applyFill="1" applyAlignment="1">
      <alignment horizontal="left" vertical="center" wrapText="1"/>
    </xf>
    <xf numFmtId="0" fontId="8" fillId="0" borderId="12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8" fillId="0" borderId="40" xfId="0" applyFont="1" applyFill="1" applyBorder="1" applyAlignment="1">
      <alignment horizontal="right" wrapText="1"/>
    </xf>
    <xf numFmtId="0" fontId="8" fillId="0" borderId="31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right" wrapText="1"/>
    </xf>
    <xf numFmtId="0" fontId="2" fillId="0" borderId="3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8" fillId="0" borderId="17" xfId="0" applyFont="1" applyFill="1" applyBorder="1" applyAlignment="1">
      <alignment horizontal="right" vertical="center" wrapText="1"/>
    </xf>
    <xf numFmtId="49" fontId="8" fillId="0" borderId="41" xfId="0" applyNumberFormat="1" applyFont="1" applyFill="1" applyBorder="1" applyAlignment="1">
      <alignment horizontal="right" wrapText="1"/>
    </xf>
    <xf numFmtId="49" fontId="8" fillId="0" borderId="20" xfId="0" applyNumberFormat="1" applyFont="1" applyFill="1" applyBorder="1" applyAlignment="1">
      <alignment horizontal="right" wrapText="1"/>
    </xf>
    <xf numFmtId="49" fontId="8" fillId="0" borderId="12" xfId="0" applyNumberFormat="1" applyFont="1" applyFill="1" applyBorder="1" applyAlignment="1">
      <alignment horizontal="right" wrapText="1"/>
    </xf>
    <xf numFmtId="0" fontId="10" fillId="0" borderId="3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56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47"/>
  <sheetViews>
    <sheetView tabSelected="1" view="pageBreakPreview" zoomScale="76" zoomScaleSheetLayoutView="76" zoomScalePageLayoutView="0" workbookViewId="0" topLeftCell="A1">
      <selection activeCell="A2" sqref="A2:IV8"/>
    </sheetView>
  </sheetViews>
  <sheetFormatPr defaultColWidth="9.00390625" defaultRowHeight="12.75"/>
  <cols>
    <col min="1" max="1" width="2.25390625" style="0" customWidth="1"/>
    <col min="2" max="2" width="23.125" style="0" customWidth="1"/>
    <col min="3" max="3" width="49.625" style="0" customWidth="1"/>
    <col min="4" max="4" width="13.875" style="0" customWidth="1"/>
    <col min="5" max="5" width="2.875" style="0" hidden="1" customWidth="1"/>
    <col min="6" max="6" width="14.25390625" style="0" customWidth="1"/>
    <col min="7" max="7" width="15.625" style="0" customWidth="1"/>
    <col min="8" max="8" width="14.625" style="0" customWidth="1"/>
    <col min="9" max="9" width="13.25390625" style="0" customWidth="1"/>
    <col min="10" max="10" width="13.875" style="0" hidden="1" customWidth="1"/>
    <col min="11" max="11" width="13.375" style="0" customWidth="1"/>
    <col min="12" max="12" width="18.375" style="0" customWidth="1"/>
  </cols>
  <sheetData>
    <row r="2" spans="1:12" ht="18.75" customHeight="1" hidden="1">
      <c r="A2" s="5"/>
      <c r="B2" s="5"/>
      <c r="C2" s="6"/>
      <c r="D2" s="5"/>
      <c r="E2" s="5"/>
      <c r="F2" s="5"/>
      <c r="G2" s="5"/>
      <c r="H2" s="430"/>
      <c r="I2" s="430"/>
      <c r="J2" s="430"/>
      <c r="K2" s="430"/>
      <c r="L2" s="7"/>
    </row>
    <row r="3" spans="1:12" ht="30" customHeight="1" hidden="1">
      <c r="A3" s="391" t="s">
        <v>252</v>
      </c>
      <c r="B3" s="391"/>
      <c r="C3" s="391"/>
      <c r="D3" s="391"/>
      <c r="E3" s="391"/>
      <c r="F3" s="391"/>
      <c r="G3" s="391"/>
      <c r="H3" s="391"/>
      <c r="I3" s="391"/>
      <c r="J3" s="8"/>
      <c r="K3" s="7"/>
      <c r="L3" s="7"/>
    </row>
    <row r="4" spans="1:12" ht="29.25" customHeight="1" hidden="1">
      <c r="A4" s="391" t="s">
        <v>251</v>
      </c>
      <c r="B4" s="391"/>
      <c r="C4" s="391"/>
      <c r="D4" s="391"/>
      <c r="E4" s="391"/>
      <c r="F4" s="391"/>
      <c r="G4" s="391"/>
      <c r="H4" s="391"/>
      <c r="I4" s="391"/>
      <c r="J4" s="8"/>
      <c r="K4" s="7"/>
      <c r="L4" s="7"/>
    </row>
    <row r="5" spans="1:12" ht="33.75" customHeight="1" hidden="1">
      <c r="A5" s="391" t="s">
        <v>250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7"/>
    </row>
    <row r="6" spans="1:12" ht="30.75" customHeight="1" hidden="1">
      <c r="A6" s="391" t="s">
        <v>253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7"/>
    </row>
    <row r="7" spans="1:12" ht="33.75" customHeight="1" hidden="1">
      <c r="A7" s="391" t="s">
        <v>254</v>
      </c>
      <c r="B7" s="391"/>
      <c r="C7" s="391"/>
      <c r="D7" s="391"/>
      <c r="E7" s="391"/>
      <c r="F7" s="391"/>
      <c r="G7" s="391"/>
      <c r="H7" s="391"/>
      <c r="I7" s="391"/>
      <c r="J7" s="391"/>
      <c r="K7" s="391"/>
      <c r="L7" s="7"/>
    </row>
    <row r="8" spans="1:12" ht="7.5" customHeight="1" hidden="1">
      <c r="A8" s="8"/>
      <c r="B8" s="8"/>
      <c r="C8" s="8"/>
      <c r="D8" s="8"/>
      <c r="E8" s="8"/>
      <c r="F8" s="8"/>
      <c r="G8" s="8"/>
      <c r="H8" s="8"/>
      <c r="I8" s="8"/>
      <c r="J8" s="8"/>
      <c r="K8" s="7"/>
      <c r="L8" s="7"/>
    </row>
    <row r="9" spans="1:12" ht="27" customHeight="1" hidden="1">
      <c r="A9" s="8"/>
      <c r="B9" s="8"/>
      <c r="C9" s="8"/>
      <c r="D9" s="8"/>
      <c r="E9" s="8"/>
      <c r="F9" s="8"/>
      <c r="G9" s="8"/>
      <c r="H9" s="8"/>
      <c r="I9" s="8"/>
      <c r="J9" s="8"/>
      <c r="K9" s="7"/>
      <c r="L9" s="7"/>
    </row>
    <row r="10" spans="1:12" ht="18.75" customHeight="1" hidden="1">
      <c r="A10" s="7"/>
      <c r="B10" s="9"/>
      <c r="C10" s="9"/>
      <c r="D10" s="7"/>
      <c r="E10" s="9"/>
      <c r="F10" s="9"/>
      <c r="G10" s="9"/>
      <c r="H10" s="9"/>
      <c r="I10" s="9"/>
      <c r="J10" s="9"/>
      <c r="K10" s="9"/>
      <c r="L10" s="9"/>
    </row>
    <row r="11" spans="1:12" ht="15" hidden="1">
      <c r="A11" s="7"/>
      <c r="B11" s="394"/>
      <c r="C11" s="394"/>
      <c r="D11" s="7"/>
      <c r="E11" s="394"/>
      <c r="F11" s="394"/>
      <c r="G11" s="394"/>
      <c r="H11" s="394"/>
      <c r="I11" s="394"/>
      <c r="J11" s="394"/>
      <c r="K11" s="394"/>
      <c r="L11" s="122"/>
    </row>
    <row r="12" spans="1:12" ht="27" customHeight="1">
      <c r="A12" s="7"/>
      <c r="B12" s="7"/>
      <c r="C12" s="393" t="s">
        <v>238</v>
      </c>
      <c r="D12" s="393"/>
      <c r="E12" s="393"/>
      <c r="F12" s="393"/>
      <c r="G12" s="393"/>
      <c r="H12" s="393"/>
      <c r="I12" s="393"/>
      <c r="J12" s="121"/>
      <c r="K12" s="7"/>
      <c r="L12" s="7"/>
    </row>
    <row r="13" spans="1:12" ht="28.5" customHeight="1">
      <c r="A13" s="7"/>
      <c r="B13" s="7"/>
      <c r="C13" s="393" t="s">
        <v>52</v>
      </c>
      <c r="D13" s="393"/>
      <c r="E13" s="393"/>
      <c r="F13" s="393"/>
      <c r="G13" s="393"/>
      <c r="H13" s="393"/>
      <c r="I13" s="393"/>
      <c r="J13" s="121"/>
      <c r="K13" s="7"/>
      <c r="L13" s="7"/>
    </row>
    <row r="14" spans="1:12" ht="24" customHeight="1">
      <c r="A14" s="7"/>
      <c r="B14" s="7"/>
      <c r="C14" s="393" t="s">
        <v>75</v>
      </c>
      <c r="D14" s="393"/>
      <c r="E14" s="393"/>
      <c r="F14" s="393"/>
      <c r="G14" s="393"/>
      <c r="H14" s="393"/>
      <c r="I14" s="393"/>
      <c r="J14" s="121"/>
      <c r="K14" s="7"/>
      <c r="L14" s="7"/>
    </row>
    <row r="15" spans="1:12" ht="24" customHeight="1">
      <c r="A15" s="7"/>
      <c r="B15" s="7"/>
      <c r="C15" s="121"/>
      <c r="D15" s="121" t="s">
        <v>244</v>
      </c>
      <c r="E15" s="121"/>
      <c r="F15" s="121"/>
      <c r="G15" s="121"/>
      <c r="H15" s="121"/>
      <c r="I15" s="121"/>
      <c r="J15" s="121"/>
      <c r="K15" s="7"/>
      <c r="L15" s="7"/>
    </row>
    <row r="16" spans="1:12" ht="22.5" customHeight="1">
      <c r="A16" s="10"/>
      <c r="B16" s="10"/>
      <c r="C16" s="393" t="s">
        <v>245</v>
      </c>
      <c r="D16" s="393"/>
      <c r="E16" s="393"/>
      <c r="F16" s="393"/>
      <c r="G16" s="393"/>
      <c r="H16" s="393"/>
      <c r="I16" s="393"/>
      <c r="J16" s="121"/>
      <c r="K16" s="11"/>
      <c r="L16" s="11"/>
    </row>
    <row r="17" spans="1:12" ht="22.5" customHeight="1">
      <c r="A17" s="10"/>
      <c r="B17" s="369" t="s">
        <v>143</v>
      </c>
      <c r="C17" s="369" t="s">
        <v>0</v>
      </c>
      <c r="D17" s="369" t="s">
        <v>144</v>
      </c>
      <c r="E17" s="210"/>
      <c r="F17" s="360" t="s">
        <v>10</v>
      </c>
      <c r="G17" s="369" t="s">
        <v>141</v>
      </c>
      <c r="H17" s="381" t="s">
        <v>142</v>
      </c>
      <c r="I17" s="382"/>
      <c r="J17" s="382"/>
      <c r="K17" s="383"/>
      <c r="L17" s="11"/>
    </row>
    <row r="18" spans="1:12" ht="54.75" customHeight="1">
      <c r="A18" s="10"/>
      <c r="B18" s="370"/>
      <c r="C18" s="370"/>
      <c r="D18" s="370"/>
      <c r="E18" s="224" t="s">
        <v>10</v>
      </c>
      <c r="F18" s="429"/>
      <c r="G18" s="370"/>
      <c r="H18" s="224" t="s">
        <v>2</v>
      </c>
      <c r="I18" s="224" t="s">
        <v>3</v>
      </c>
      <c r="J18" s="224" t="s">
        <v>47</v>
      </c>
      <c r="K18" s="224" t="s">
        <v>4</v>
      </c>
      <c r="L18" s="124"/>
    </row>
    <row r="19" spans="1:12" ht="28.5" customHeight="1" thickBot="1">
      <c r="A19" s="10"/>
      <c r="B19" s="405" t="s">
        <v>25</v>
      </c>
      <c r="C19" s="406"/>
      <c r="D19" s="406"/>
      <c r="E19" s="406"/>
      <c r="F19" s="367"/>
      <c r="G19" s="406"/>
      <c r="H19" s="406"/>
      <c r="I19" s="406"/>
      <c r="J19" s="406"/>
      <c r="K19" s="428"/>
      <c r="L19" s="125"/>
    </row>
    <row r="20" spans="1:12" ht="44.25" customHeight="1">
      <c r="A20" s="10"/>
      <c r="B20" s="223" t="s">
        <v>140</v>
      </c>
      <c r="C20" s="426" t="s">
        <v>239</v>
      </c>
      <c r="D20" s="398" t="s">
        <v>79</v>
      </c>
      <c r="E20" s="14">
        <v>6.38</v>
      </c>
      <c r="F20" s="75"/>
      <c r="G20" s="80">
        <v>245</v>
      </c>
      <c r="H20" s="80">
        <v>6</v>
      </c>
      <c r="I20" s="80">
        <v>10.5</v>
      </c>
      <c r="J20" s="80"/>
      <c r="K20" s="80">
        <v>31.6</v>
      </c>
      <c r="L20" s="14"/>
    </row>
    <row r="21" spans="1:12" ht="19.5" customHeight="1" hidden="1" thickBot="1">
      <c r="A21" s="10"/>
      <c r="B21" s="206"/>
      <c r="C21" s="427"/>
      <c r="D21" s="399"/>
      <c r="E21" s="14"/>
      <c r="F21" s="75"/>
      <c r="G21" s="80"/>
      <c r="H21" s="80"/>
      <c r="I21" s="80"/>
      <c r="J21" s="80"/>
      <c r="K21" s="80"/>
      <c r="L21" s="14"/>
    </row>
    <row r="22" spans="1:12" ht="19.5" customHeight="1" thickBot="1">
      <c r="A22" s="10"/>
      <c r="B22" s="188" t="s">
        <v>98</v>
      </c>
      <c r="C22" s="166" t="s">
        <v>99</v>
      </c>
      <c r="D22" s="207" t="s">
        <v>83</v>
      </c>
      <c r="E22" s="228"/>
      <c r="F22" s="75"/>
      <c r="G22" s="46">
        <v>141.3</v>
      </c>
      <c r="H22" s="51">
        <v>5.22</v>
      </c>
      <c r="I22" s="51">
        <v>7.47</v>
      </c>
      <c r="J22" s="51"/>
      <c r="K22" s="51">
        <v>13.35</v>
      </c>
      <c r="L22" s="14"/>
    </row>
    <row r="23" spans="1:12" ht="36.75" customHeight="1" thickBot="1">
      <c r="A23" s="10"/>
      <c r="B23" s="20" t="s">
        <v>145</v>
      </c>
      <c r="C23" s="21" t="s">
        <v>31</v>
      </c>
      <c r="D23" s="177" t="s">
        <v>54</v>
      </c>
      <c r="E23" s="293">
        <v>4.18</v>
      </c>
      <c r="F23" s="75"/>
      <c r="G23" s="27">
        <v>100.6</v>
      </c>
      <c r="H23" s="27">
        <v>3.2</v>
      </c>
      <c r="I23" s="27">
        <v>2.7</v>
      </c>
      <c r="J23" s="27"/>
      <c r="K23" s="27">
        <v>16</v>
      </c>
      <c r="L23" s="127"/>
    </row>
    <row r="24" spans="1:12" ht="40.5" customHeight="1" thickBot="1">
      <c r="A24" s="10"/>
      <c r="B24" s="20" t="s">
        <v>93</v>
      </c>
      <c r="C24" s="21" t="s">
        <v>77</v>
      </c>
      <c r="D24" s="177" t="s">
        <v>54</v>
      </c>
      <c r="E24" s="45">
        <v>2</v>
      </c>
      <c r="F24" s="51"/>
      <c r="G24" s="39">
        <v>92</v>
      </c>
      <c r="H24" s="43">
        <v>1</v>
      </c>
      <c r="I24" s="43">
        <v>0.2</v>
      </c>
      <c r="J24" s="80"/>
      <c r="K24" s="108">
        <v>20.2</v>
      </c>
      <c r="L24" s="73"/>
    </row>
    <row r="25" spans="1:12" ht="27" customHeight="1" thickBot="1">
      <c r="A25" s="10"/>
      <c r="B25" s="371" t="s">
        <v>28</v>
      </c>
      <c r="C25" s="372"/>
      <c r="D25" s="392"/>
      <c r="E25" s="294" t="e">
        <f>E20+#REF!+#REF!+#REF!+E23+E24</f>
        <v>#REF!</v>
      </c>
      <c r="F25" s="295"/>
      <c r="G25" s="104">
        <f>SUM(G20:G24)</f>
        <v>578.9</v>
      </c>
      <c r="H25" s="104">
        <f>SUM(H20:H24)</f>
        <v>15.419999999999998</v>
      </c>
      <c r="I25" s="104">
        <f>SUM(I20:I24)</f>
        <v>20.869999999999997</v>
      </c>
      <c r="J25" s="104"/>
      <c r="K25" s="104">
        <f>SUM(K20:K24)</f>
        <v>81.15</v>
      </c>
      <c r="L25" s="128"/>
    </row>
    <row r="26" spans="1:12" ht="27.75" customHeight="1" thickBot="1">
      <c r="A26" s="10"/>
      <c r="B26" s="365" t="s">
        <v>26</v>
      </c>
      <c r="C26" s="366"/>
      <c r="D26" s="366"/>
      <c r="E26" s="366"/>
      <c r="F26" s="367"/>
      <c r="G26" s="366"/>
      <c r="H26" s="366"/>
      <c r="I26" s="366"/>
      <c r="J26" s="366"/>
      <c r="K26" s="368"/>
      <c r="L26" s="125"/>
    </row>
    <row r="27" spans="1:12" ht="30.75" customHeight="1" thickBot="1">
      <c r="A27" s="10"/>
      <c r="B27" s="42" t="s">
        <v>147</v>
      </c>
      <c r="C27" s="38" t="s">
        <v>113</v>
      </c>
      <c r="D27" s="190" t="s">
        <v>61</v>
      </c>
      <c r="E27" s="296">
        <v>10.2</v>
      </c>
      <c r="F27" s="75"/>
      <c r="G27" s="298">
        <v>13.2</v>
      </c>
      <c r="H27" s="32">
        <v>0.66</v>
      </c>
      <c r="I27" s="32">
        <v>0.12</v>
      </c>
      <c r="J27" s="32"/>
      <c r="K27" s="32">
        <v>2.28</v>
      </c>
      <c r="L27" s="103"/>
    </row>
    <row r="28" spans="1:12" ht="38.25" customHeight="1" thickBot="1">
      <c r="A28" s="10"/>
      <c r="B28" s="50" t="s">
        <v>148</v>
      </c>
      <c r="C28" s="67" t="s">
        <v>49</v>
      </c>
      <c r="D28" s="55" t="s">
        <v>82</v>
      </c>
      <c r="E28" s="230">
        <v>6.28</v>
      </c>
      <c r="F28" s="172"/>
      <c r="G28" s="27">
        <v>153.5</v>
      </c>
      <c r="H28" s="28">
        <v>6.7</v>
      </c>
      <c r="I28" s="28">
        <v>7.22</v>
      </c>
      <c r="J28" s="28"/>
      <c r="K28" s="28">
        <v>14.03</v>
      </c>
      <c r="L28" s="73"/>
    </row>
    <row r="29" spans="1:12" ht="40.5" customHeight="1" thickBot="1">
      <c r="A29" s="10"/>
      <c r="B29" s="70" t="s">
        <v>202</v>
      </c>
      <c r="C29" s="250" t="s">
        <v>136</v>
      </c>
      <c r="D29" s="58" t="s">
        <v>72</v>
      </c>
      <c r="E29" s="230">
        <v>23.04</v>
      </c>
      <c r="F29" s="172"/>
      <c r="G29" s="27">
        <v>217</v>
      </c>
      <c r="H29" s="28">
        <v>23.1</v>
      </c>
      <c r="I29" s="28">
        <v>12.8</v>
      </c>
      <c r="J29" s="28"/>
      <c r="K29" s="28">
        <v>2.2</v>
      </c>
      <c r="L29" s="2"/>
    </row>
    <row r="30" spans="1:12" ht="30.75" customHeight="1" thickBot="1">
      <c r="A30" s="10"/>
      <c r="B30" s="92" t="s">
        <v>196</v>
      </c>
      <c r="C30" s="176" t="s">
        <v>197</v>
      </c>
      <c r="D30" s="193" t="s">
        <v>80</v>
      </c>
      <c r="E30" s="222">
        <v>7.08</v>
      </c>
      <c r="F30" s="51"/>
      <c r="G30" s="299">
        <v>251.64</v>
      </c>
      <c r="H30" s="86">
        <v>4.4</v>
      </c>
      <c r="I30" s="189" t="s">
        <v>198</v>
      </c>
      <c r="J30" s="49"/>
      <c r="K30" s="49">
        <v>44.02</v>
      </c>
      <c r="L30" s="14"/>
    </row>
    <row r="31" spans="1:12" ht="30" customHeight="1" thickBot="1">
      <c r="A31" s="10"/>
      <c r="B31" s="92" t="s">
        <v>150</v>
      </c>
      <c r="C31" s="91" t="s">
        <v>220</v>
      </c>
      <c r="D31" s="48" t="s">
        <v>54</v>
      </c>
      <c r="E31" s="297">
        <v>1.65</v>
      </c>
      <c r="F31" s="51"/>
      <c r="G31" s="40">
        <v>88.95</v>
      </c>
      <c r="H31" s="41">
        <v>0.141</v>
      </c>
      <c r="I31" s="41">
        <v>0.035</v>
      </c>
      <c r="J31" s="154"/>
      <c r="K31" s="107">
        <v>21.83</v>
      </c>
      <c r="L31" s="14"/>
    </row>
    <row r="32" spans="1:12" ht="30.75" customHeight="1" thickBot="1">
      <c r="A32" s="10"/>
      <c r="B32" s="42" t="s">
        <v>93</v>
      </c>
      <c r="C32" s="38" t="s">
        <v>32</v>
      </c>
      <c r="D32" s="191" t="s">
        <v>224</v>
      </c>
      <c r="E32" s="233">
        <v>1.5</v>
      </c>
      <c r="F32" s="51"/>
      <c r="G32" s="40">
        <v>92.8</v>
      </c>
      <c r="H32" s="41">
        <v>2.24</v>
      </c>
      <c r="I32" s="41">
        <v>0.44</v>
      </c>
      <c r="J32" s="154"/>
      <c r="K32" s="107">
        <v>19.76</v>
      </c>
      <c r="L32" s="129"/>
    </row>
    <row r="33" spans="1:12" ht="34.5" customHeight="1" hidden="1" thickBot="1">
      <c r="A33" s="10"/>
      <c r="B33" s="15"/>
      <c r="C33" s="31"/>
      <c r="D33" s="37"/>
      <c r="E33" s="236"/>
      <c r="F33" s="301"/>
      <c r="G33" s="300">
        <f>SUM(G27:G32)</f>
        <v>817.0899999999999</v>
      </c>
      <c r="H33" s="173">
        <f>SUM(H27:H32)</f>
        <v>37.241</v>
      </c>
      <c r="I33" s="40">
        <f>SUM(I27:I32)</f>
        <v>20.615000000000002</v>
      </c>
      <c r="J33" s="155"/>
      <c r="K33" s="107">
        <f>SUM(K27:K32)</f>
        <v>104.12</v>
      </c>
      <c r="L33" s="103"/>
    </row>
    <row r="34" spans="1:12" ht="19.5" customHeight="1" thickBot="1">
      <c r="A34" s="10"/>
      <c r="B34" s="385" t="s">
        <v>30</v>
      </c>
      <c r="C34" s="386"/>
      <c r="D34" s="387"/>
      <c r="E34" s="294" t="e">
        <f>E27++E28+E29+E30+#REF!+E33</f>
        <v>#REF!</v>
      </c>
      <c r="F34" s="295"/>
      <c r="G34" s="29">
        <f>SUM(G33)</f>
        <v>817.0899999999999</v>
      </c>
      <c r="H34" s="29">
        <f>SUM(H33)</f>
        <v>37.241</v>
      </c>
      <c r="I34" s="29">
        <f>SUM(I33)</f>
        <v>20.615000000000002</v>
      </c>
      <c r="J34" s="29"/>
      <c r="K34" s="29">
        <f>SUM(K33)</f>
        <v>104.12</v>
      </c>
      <c r="L34" s="130"/>
    </row>
    <row r="35" spans="1:12" ht="27.75" customHeight="1" thickBot="1">
      <c r="A35" s="10"/>
      <c r="B35" s="365" t="s">
        <v>27</v>
      </c>
      <c r="C35" s="366"/>
      <c r="D35" s="366"/>
      <c r="E35" s="366"/>
      <c r="F35" s="367"/>
      <c r="G35" s="366"/>
      <c r="H35" s="366"/>
      <c r="I35" s="366"/>
      <c r="J35" s="366"/>
      <c r="K35" s="368"/>
      <c r="L35" s="125"/>
    </row>
    <row r="36" spans="1:12" ht="33" customHeight="1" thickBot="1">
      <c r="A36" s="10"/>
      <c r="B36" s="42" t="s">
        <v>93</v>
      </c>
      <c r="C36" s="52" t="s">
        <v>88</v>
      </c>
      <c r="D36" s="189" t="s">
        <v>63</v>
      </c>
      <c r="E36" s="302"/>
      <c r="F36" s="301"/>
      <c r="G36" s="53">
        <v>136</v>
      </c>
      <c r="H36" s="53">
        <v>3.2</v>
      </c>
      <c r="I36" s="53">
        <v>3.76</v>
      </c>
      <c r="J36" s="53"/>
      <c r="K36" s="53">
        <v>22.24</v>
      </c>
      <c r="L36" s="126"/>
    </row>
    <row r="37" spans="1:12" ht="30.75" customHeight="1" thickBot="1">
      <c r="A37" s="10"/>
      <c r="B37" s="197" t="s">
        <v>161</v>
      </c>
      <c r="C37" s="25" t="s">
        <v>6</v>
      </c>
      <c r="D37" s="26" t="s">
        <v>54</v>
      </c>
      <c r="E37" s="303">
        <v>11.9</v>
      </c>
      <c r="F37" s="92"/>
      <c r="G37" s="71">
        <v>2.8</v>
      </c>
      <c r="H37" s="71">
        <v>0.4</v>
      </c>
      <c r="I37" s="71">
        <v>0.1</v>
      </c>
      <c r="J37" s="71"/>
      <c r="K37" s="34">
        <v>0.08</v>
      </c>
      <c r="L37" s="126"/>
    </row>
    <row r="38" spans="1:21" ht="19.5" thickBot="1">
      <c r="A38" s="10"/>
      <c r="B38" s="47" t="s">
        <v>93</v>
      </c>
      <c r="C38" s="31" t="s">
        <v>87</v>
      </c>
      <c r="D38" s="26" t="s">
        <v>71</v>
      </c>
      <c r="E38" s="233">
        <v>13.2</v>
      </c>
      <c r="F38" s="51"/>
      <c r="G38" s="27">
        <v>94.6</v>
      </c>
      <c r="H38" s="27">
        <v>1.98</v>
      </c>
      <c r="I38" s="27">
        <v>0.44</v>
      </c>
      <c r="J38" s="27"/>
      <c r="K38" s="28">
        <v>17.82</v>
      </c>
      <c r="L38" s="131"/>
      <c r="U38" t="s">
        <v>39</v>
      </c>
    </row>
    <row r="39" spans="1:12" ht="22.5" customHeight="1" thickBot="1">
      <c r="A39" s="10"/>
      <c r="B39" s="377" t="s">
        <v>269</v>
      </c>
      <c r="C39" s="378"/>
      <c r="D39" s="379"/>
      <c r="E39" s="49"/>
      <c r="F39" s="54">
        <v>195.05</v>
      </c>
      <c r="G39" s="53"/>
      <c r="H39" s="53"/>
      <c r="I39" s="53"/>
      <c r="J39" s="53"/>
      <c r="K39" s="53"/>
      <c r="L39" s="131"/>
    </row>
    <row r="40" spans="1:12" ht="24" customHeight="1" thickBot="1">
      <c r="A40" s="10"/>
      <c r="B40" s="371" t="s">
        <v>29</v>
      </c>
      <c r="C40" s="372"/>
      <c r="D40" s="392"/>
      <c r="E40" s="294">
        <f>E36+E38</f>
        <v>13.2</v>
      </c>
      <c r="F40" s="295"/>
      <c r="G40" s="54">
        <f>SUM(G36:G38)</f>
        <v>233.4</v>
      </c>
      <c r="H40" s="54">
        <f>SUM(H36:H38)</f>
        <v>5.58</v>
      </c>
      <c r="I40" s="54">
        <f>SUM(I36:I38)</f>
        <v>4.3</v>
      </c>
      <c r="J40" s="54"/>
      <c r="K40" s="54">
        <f>SUM(K36:K38)</f>
        <v>40.14</v>
      </c>
      <c r="L40" s="130"/>
    </row>
    <row r="41" spans="1:12" ht="24" customHeight="1" thickBot="1">
      <c r="A41" s="10"/>
      <c r="B41" s="371" t="s">
        <v>24</v>
      </c>
      <c r="C41" s="372"/>
      <c r="D41" s="372"/>
      <c r="E41" s="372"/>
      <c r="F41" s="304"/>
      <c r="G41" s="225">
        <f>G40+G34+G25</f>
        <v>1629.3899999999999</v>
      </c>
      <c r="H41" s="225">
        <f>H40+H34+H25</f>
        <v>58.241</v>
      </c>
      <c r="I41" s="225">
        <f>I40+I34+I25</f>
        <v>45.785</v>
      </c>
      <c r="J41" s="225"/>
      <c r="K41" s="225">
        <f>K40+K34+K25</f>
        <v>225.41</v>
      </c>
      <c r="L41" s="132"/>
    </row>
    <row r="42" spans="1:12" ht="25.5" customHeight="1">
      <c r="A42" s="10"/>
      <c r="B42" s="384" t="s">
        <v>146</v>
      </c>
      <c r="C42" s="384"/>
      <c r="D42" s="384"/>
      <c r="E42" s="384"/>
      <c r="F42" s="384"/>
      <c r="G42" s="384"/>
      <c r="H42" s="384"/>
      <c r="I42" s="384"/>
      <c r="J42" s="384"/>
      <c r="K42" s="384"/>
      <c r="L42" s="123"/>
    </row>
    <row r="43" spans="1:12" ht="18.75">
      <c r="A43" s="10"/>
      <c r="B43" s="362" t="s">
        <v>192</v>
      </c>
      <c r="C43" s="362"/>
      <c r="D43" s="362"/>
      <c r="E43" s="362"/>
      <c r="F43" s="362"/>
      <c r="G43" s="362"/>
      <c r="H43" s="362"/>
      <c r="I43" s="362"/>
      <c r="J43" s="362"/>
      <c r="K43" s="362"/>
      <c r="L43" s="57"/>
    </row>
    <row r="44" spans="1:12" ht="23.25" customHeight="1">
      <c r="A44" s="10"/>
      <c r="B44" s="388" t="s">
        <v>11</v>
      </c>
      <c r="C44" s="423"/>
      <c r="D44" s="423"/>
      <c r="E44" s="423"/>
      <c r="F44" s="423"/>
      <c r="G44" s="423"/>
      <c r="H44" s="423"/>
      <c r="I44" s="423"/>
      <c r="J44" s="423"/>
      <c r="K44" s="423"/>
      <c r="L44" s="120"/>
    </row>
    <row r="45" spans="1:12" ht="18">
      <c r="A45" s="10"/>
      <c r="B45" s="369" t="s">
        <v>143</v>
      </c>
      <c r="C45" s="369" t="s">
        <v>0</v>
      </c>
      <c r="D45" s="369" t="s">
        <v>144</v>
      </c>
      <c r="E45" s="210"/>
      <c r="F45" s="360" t="s">
        <v>10</v>
      </c>
      <c r="G45" s="369" t="s">
        <v>141</v>
      </c>
      <c r="H45" s="381" t="s">
        <v>142</v>
      </c>
      <c r="I45" s="382"/>
      <c r="J45" s="382"/>
      <c r="K45" s="383"/>
      <c r="L45" s="57"/>
    </row>
    <row r="46" spans="1:12" ht="37.5" customHeight="1" thickBot="1">
      <c r="A46" s="10"/>
      <c r="B46" s="370"/>
      <c r="C46" s="370"/>
      <c r="D46" s="370"/>
      <c r="E46" s="224" t="s">
        <v>10</v>
      </c>
      <c r="F46" s="361"/>
      <c r="G46" s="370"/>
      <c r="H46" s="224" t="s">
        <v>2</v>
      </c>
      <c r="I46" s="224" t="s">
        <v>3</v>
      </c>
      <c r="J46" s="224" t="s">
        <v>47</v>
      </c>
      <c r="K46" s="224" t="s">
        <v>4</v>
      </c>
      <c r="L46" s="124"/>
    </row>
    <row r="47" spans="1:12" ht="21.75" customHeight="1" thickBot="1">
      <c r="A47" s="10"/>
      <c r="B47" s="365" t="s">
        <v>25</v>
      </c>
      <c r="C47" s="366"/>
      <c r="D47" s="366"/>
      <c r="E47" s="366"/>
      <c r="F47" s="380"/>
      <c r="G47" s="366"/>
      <c r="H47" s="366"/>
      <c r="I47" s="366"/>
      <c r="J47" s="366"/>
      <c r="K47" s="368"/>
      <c r="L47" s="125"/>
    </row>
    <row r="48" spans="1:12" ht="18.75">
      <c r="A48" s="10"/>
      <c r="B48" s="50" t="s">
        <v>152</v>
      </c>
      <c r="C48" s="96" t="s">
        <v>153</v>
      </c>
      <c r="D48" s="201" t="s">
        <v>106</v>
      </c>
      <c r="E48" s="126">
        <v>6.38</v>
      </c>
      <c r="F48" s="51"/>
      <c r="G48" s="80">
        <v>299.3</v>
      </c>
      <c r="H48" s="80">
        <v>14.4</v>
      </c>
      <c r="I48" s="80">
        <v>25.6</v>
      </c>
      <c r="J48" s="80"/>
      <c r="K48" s="80">
        <v>2.7</v>
      </c>
      <c r="L48" s="126"/>
    </row>
    <row r="49" spans="1:12" ht="18.75">
      <c r="A49" s="10"/>
      <c r="B49" s="92" t="s">
        <v>93</v>
      </c>
      <c r="C49" s="91" t="s">
        <v>89</v>
      </c>
      <c r="D49" s="58" t="s">
        <v>90</v>
      </c>
      <c r="E49" s="87"/>
      <c r="F49" s="51"/>
      <c r="G49" s="46">
        <v>60.25</v>
      </c>
      <c r="H49" s="51">
        <v>1.85</v>
      </c>
      <c r="I49" s="51">
        <v>1</v>
      </c>
      <c r="J49" s="51"/>
      <c r="K49" s="51">
        <v>10.93</v>
      </c>
      <c r="L49" s="126"/>
    </row>
    <row r="50" spans="1:12" ht="27.75" customHeight="1">
      <c r="A50" s="10"/>
      <c r="B50" s="202" t="s">
        <v>104</v>
      </c>
      <c r="C50" s="205" t="s">
        <v>103</v>
      </c>
      <c r="D50" s="204" t="s">
        <v>66</v>
      </c>
      <c r="E50" s="305">
        <v>3.54</v>
      </c>
      <c r="F50" s="203"/>
      <c r="G50" s="307">
        <v>60</v>
      </c>
      <c r="H50" s="186">
        <v>3.6</v>
      </c>
      <c r="I50" s="186">
        <v>6.6</v>
      </c>
      <c r="J50" s="186"/>
      <c r="K50" s="186">
        <v>1.35</v>
      </c>
      <c r="L50" s="174"/>
    </row>
    <row r="51" spans="1:12" ht="22.5" customHeight="1" thickBot="1">
      <c r="A51" s="10"/>
      <c r="B51" s="42" t="s">
        <v>184</v>
      </c>
      <c r="C51" s="52" t="s">
        <v>9</v>
      </c>
      <c r="D51" s="82" t="s">
        <v>54</v>
      </c>
      <c r="E51" s="306">
        <v>4.56</v>
      </c>
      <c r="F51" s="172"/>
      <c r="G51" s="53">
        <v>118.6</v>
      </c>
      <c r="H51" s="53">
        <v>4.08</v>
      </c>
      <c r="I51" s="53">
        <v>3.54</v>
      </c>
      <c r="J51" s="53"/>
      <c r="K51" s="53">
        <v>17.58</v>
      </c>
      <c r="L51" s="73"/>
    </row>
    <row r="52" spans="1:12" ht="42" customHeight="1" thickBot="1">
      <c r="A52" s="10"/>
      <c r="B52" s="198" t="s">
        <v>93</v>
      </c>
      <c r="C52" s="44" t="s">
        <v>77</v>
      </c>
      <c r="D52" s="191" t="s">
        <v>54</v>
      </c>
      <c r="E52" s="45">
        <v>2</v>
      </c>
      <c r="F52" s="51"/>
      <c r="G52" s="39">
        <v>92</v>
      </c>
      <c r="H52" s="43">
        <v>1</v>
      </c>
      <c r="I52" s="43">
        <v>0.2</v>
      </c>
      <c r="J52" s="80"/>
      <c r="K52" s="108">
        <v>20.2</v>
      </c>
      <c r="L52" s="73"/>
    </row>
    <row r="53" spans="1:12" ht="19.5" thickBot="1">
      <c r="A53" s="10"/>
      <c r="B53" s="371" t="s">
        <v>28</v>
      </c>
      <c r="C53" s="372"/>
      <c r="D53" s="392"/>
      <c r="E53" s="248" t="e">
        <f>E48+E50+#REF!+#REF!+E51+E52</f>
        <v>#REF!</v>
      </c>
      <c r="F53" s="249"/>
      <c r="G53" s="54">
        <f>SUM(G48:G52)</f>
        <v>630.15</v>
      </c>
      <c r="H53" s="54">
        <f>SUM(H48:H52)</f>
        <v>24.93</v>
      </c>
      <c r="I53" s="54">
        <f>SUM(I48:I52)</f>
        <v>36.940000000000005</v>
      </c>
      <c r="J53" s="54"/>
      <c r="K53" s="54">
        <f>SUM(K48:K52)</f>
        <v>52.75999999999999</v>
      </c>
      <c r="L53" s="133"/>
    </row>
    <row r="54" spans="1:12" ht="30" customHeight="1" thickBot="1">
      <c r="A54" s="10"/>
      <c r="B54" s="365"/>
      <c r="C54" s="366"/>
      <c r="D54" s="366"/>
      <c r="E54" s="366"/>
      <c r="F54" s="367"/>
      <c r="G54" s="366"/>
      <c r="H54" s="366"/>
      <c r="I54" s="366"/>
      <c r="J54" s="366"/>
      <c r="K54" s="368"/>
      <c r="L54" s="125"/>
    </row>
    <row r="55" spans="1:12" ht="28.5" customHeight="1" thickBot="1">
      <c r="A55" s="10"/>
      <c r="B55" s="42" t="s">
        <v>147</v>
      </c>
      <c r="C55" s="38" t="s">
        <v>114</v>
      </c>
      <c r="D55" s="190" t="s">
        <v>61</v>
      </c>
      <c r="E55" s="222">
        <v>3.2</v>
      </c>
      <c r="F55" s="51"/>
      <c r="G55" s="48">
        <v>7.2</v>
      </c>
      <c r="H55" s="48">
        <v>0.42</v>
      </c>
      <c r="I55" s="190" t="s">
        <v>154</v>
      </c>
      <c r="J55" s="49"/>
      <c r="K55" s="49">
        <v>1.14</v>
      </c>
      <c r="L55" s="126"/>
    </row>
    <row r="56" spans="1:12" ht="45" customHeight="1" thickBot="1">
      <c r="A56" s="10"/>
      <c r="B56" s="34" t="s">
        <v>156</v>
      </c>
      <c r="C56" s="33" t="s">
        <v>155</v>
      </c>
      <c r="D56" s="34" t="s">
        <v>76</v>
      </c>
      <c r="E56" s="220">
        <v>17.75</v>
      </c>
      <c r="F56" s="172"/>
      <c r="G56" s="27">
        <v>150</v>
      </c>
      <c r="H56" s="34">
        <v>6.06</v>
      </c>
      <c r="I56" s="34">
        <v>4.955</v>
      </c>
      <c r="J56" s="68"/>
      <c r="K56" s="68">
        <v>17.6</v>
      </c>
      <c r="L56" s="126"/>
    </row>
    <row r="57" spans="1:12" ht="24" customHeight="1" thickBot="1">
      <c r="A57" s="10"/>
      <c r="B57" s="226" t="s">
        <v>157</v>
      </c>
      <c r="C57" s="156" t="s">
        <v>158</v>
      </c>
      <c r="D57" s="65" t="s">
        <v>46</v>
      </c>
      <c r="E57" s="308">
        <v>16.24</v>
      </c>
      <c r="F57" s="202"/>
      <c r="G57" s="267">
        <v>309</v>
      </c>
      <c r="H57" s="71">
        <v>10.64</v>
      </c>
      <c r="I57" s="65">
        <v>28.19</v>
      </c>
      <c r="J57" s="178"/>
      <c r="K57" s="178">
        <v>2.89</v>
      </c>
      <c r="L57" s="134"/>
    </row>
    <row r="58" spans="1:12" ht="24.75" customHeight="1" thickBot="1">
      <c r="A58" s="10"/>
      <c r="B58" s="82" t="s">
        <v>159</v>
      </c>
      <c r="C58" s="52" t="s">
        <v>55</v>
      </c>
      <c r="D58" s="64" t="s">
        <v>80</v>
      </c>
      <c r="E58" s="308"/>
      <c r="F58" s="202"/>
      <c r="G58" s="53">
        <v>292.5</v>
      </c>
      <c r="H58" s="64">
        <v>10.3</v>
      </c>
      <c r="I58" s="64">
        <v>7.3</v>
      </c>
      <c r="J58" s="178"/>
      <c r="K58" s="178">
        <v>46.4</v>
      </c>
      <c r="L58" s="134"/>
    </row>
    <row r="59" spans="1:12" ht="19.5" thickBot="1">
      <c r="A59" s="10"/>
      <c r="B59" s="22" t="s">
        <v>160</v>
      </c>
      <c r="C59" s="33" t="s">
        <v>38</v>
      </c>
      <c r="D59" s="34" t="s">
        <v>54</v>
      </c>
      <c r="E59" s="230">
        <v>2.84</v>
      </c>
      <c r="F59" s="172"/>
      <c r="G59" s="24">
        <v>88.2</v>
      </c>
      <c r="H59" s="34">
        <v>0.678</v>
      </c>
      <c r="I59" s="34">
        <v>0.278</v>
      </c>
      <c r="J59" s="28"/>
      <c r="K59" s="28">
        <v>20.76</v>
      </c>
      <c r="L59" s="126"/>
    </row>
    <row r="60" spans="1:12" ht="41.25" customHeight="1" thickBot="1">
      <c r="A60" s="10"/>
      <c r="B60" s="42" t="s">
        <v>93</v>
      </c>
      <c r="C60" s="56" t="s">
        <v>33</v>
      </c>
      <c r="D60" s="177" t="s">
        <v>65</v>
      </c>
      <c r="E60" s="297">
        <v>1.65</v>
      </c>
      <c r="F60" s="51"/>
      <c r="G60" s="40">
        <v>47</v>
      </c>
      <c r="H60" s="41">
        <v>1.52</v>
      </c>
      <c r="I60" s="41">
        <v>0.16</v>
      </c>
      <c r="J60" s="154"/>
      <c r="K60" s="107">
        <v>9.84</v>
      </c>
      <c r="L60" s="126"/>
    </row>
    <row r="61" spans="1:12" ht="36" customHeight="1" thickBot="1">
      <c r="A61" s="10"/>
      <c r="B61" s="42" t="s">
        <v>93</v>
      </c>
      <c r="C61" s="38" t="s">
        <v>32</v>
      </c>
      <c r="D61" s="191" t="s">
        <v>65</v>
      </c>
      <c r="E61" s="233">
        <v>1.5</v>
      </c>
      <c r="F61" s="51"/>
      <c r="G61" s="40">
        <v>46.4</v>
      </c>
      <c r="H61" s="41">
        <v>1.12</v>
      </c>
      <c r="I61" s="41">
        <v>0.22</v>
      </c>
      <c r="J61" s="154"/>
      <c r="K61" s="107">
        <v>9.88</v>
      </c>
      <c r="L61" s="129"/>
    </row>
    <row r="62" spans="1:12" ht="25.5" customHeight="1" thickBot="1">
      <c r="A62" s="10"/>
      <c r="B62" s="371" t="s">
        <v>30</v>
      </c>
      <c r="C62" s="372"/>
      <c r="D62" s="392"/>
      <c r="E62" s="248">
        <f>E55+E56+E57+E59+E60+E61</f>
        <v>43.18</v>
      </c>
      <c r="F62" s="249"/>
      <c r="G62" s="54">
        <f>SUM(G55:G61)</f>
        <v>940.3000000000001</v>
      </c>
      <c r="H62" s="54">
        <f>SUM(H55:H61)</f>
        <v>30.738000000000003</v>
      </c>
      <c r="I62" s="54">
        <f>SUM(I55:I61)</f>
        <v>41.102999999999994</v>
      </c>
      <c r="J62" s="54"/>
      <c r="K62" s="54">
        <f>SUM(K55:K61)</f>
        <v>108.51</v>
      </c>
      <c r="L62" s="133"/>
    </row>
    <row r="63" spans="1:12" ht="26.25" customHeight="1" thickBot="1">
      <c r="A63" s="10"/>
      <c r="B63" s="365" t="s">
        <v>27</v>
      </c>
      <c r="C63" s="366"/>
      <c r="D63" s="366"/>
      <c r="E63" s="366"/>
      <c r="F63" s="367"/>
      <c r="G63" s="366"/>
      <c r="H63" s="366"/>
      <c r="I63" s="366"/>
      <c r="J63" s="366"/>
      <c r="K63" s="368"/>
      <c r="L63" s="125"/>
    </row>
    <row r="64" spans="1:12" ht="27.75" customHeight="1" thickBot="1">
      <c r="A64" s="10"/>
      <c r="B64" s="82" t="s">
        <v>93</v>
      </c>
      <c r="C64" s="25" t="s">
        <v>217</v>
      </c>
      <c r="D64" s="48" t="s">
        <v>54</v>
      </c>
      <c r="E64" s="222">
        <v>12.8</v>
      </c>
      <c r="F64" s="51"/>
      <c r="G64" s="80">
        <v>126</v>
      </c>
      <c r="H64" s="80">
        <v>6</v>
      </c>
      <c r="I64" s="80">
        <v>7</v>
      </c>
      <c r="J64" s="80"/>
      <c r="K64" s="80">
        <v>9.4</v>
      </c>
      <c r="L64" s="14"/>
    </row>
    <row r="65" spans="1:12" ht="28.5" customHeight="1" thickBot="1">
      <c r="A65" s="10"/>
      <c r="B65" s="223" t="s">
        <v>93</v>
      </c>
      <c r="C65" s="78" t="s">
        <v>108</v>
      </c>
      <c r="D65" s="311" t="s">
        <v>61</v>
      </c>
      <c r="E65" s="14">
        <v>8.5</v>
      </c>
      <c r="F65" s="312"/>
      <c r="G65" s="46">
        <v>312</v>
      </c>
      <c r="H65" s="51">
        <v>4.98</v>
      </c>
      <c r="I65" s="51">
        <v>19.2</v>
      </c>
      <c r="J65" s="51"/>
      <c r="K65" s="51">
        <v>30.78</v>
      </c>
      <c r="L65" s="126"/>
    </row>
    <row r="66" spans="1:12" ht="19.5" customHeight="1" thickBot="1">
      <c r="A66" s="10"/>
      <c r="B66" s="377" t="s">
        <v>269</v>
      </c>
      <c r="C66" s="378"/>
      <c r="D66" s="379"/>
      <c r="E66" s="49"/>
      <c r="F66" s="54">
        <v>195.05</v>
      </c>
      <c r="G66" s="309"/>
      <c r="H66" s="171"/>
      <c r="I66" s="171"/>
      <c r="J66" s="171"/>
      <c r="K66" s="171"/>
      <c r="L66" s="126"/>
    </row>
    <row r="67" spans="1:12" ht="19.5" customHeight="1" thickBot="1">
      <c r="A67" s="10"/>
      <c r="B67" s="374" t="s">
        <v>29</v>
      </c>
      <c r="C67" s="375"/>
      <c r="D67" s="376"/>
      <c r="E67" s="248">
        <f>E64+E65+E66</f>
        <v>21.3</v>
      </c>
      <c r="F67" s="313"/>
      <c r="G67" s="310">
        <f>SUM(G64:G66)</f>
        <v>438</v>
      </c>
      <c r="H67" s="249">
        <f>SUM(H64:H66)</f>
        <v>10.98</v>
      </c>
      <c r="I67" s="249">
        <f>SUM(I64:I66)</f>
        <v>26.2</v>
      </c>
      <c r="J67" s="249"/>
      <c r="K67" s="249">
        <f>SUM(K64:K66)</f>
        <v>40.18</v>
      </c>
      <c r="L67" s="133"/>
    </row>
    <row r="68" spans="1:12" ht="23.25" customHeight="1" thickBot="1">
      <c r="A68" s="10"/>
      <c r="B68" s="371" t="s">
        <v>24</v>
      </c>
      <c r="C68" s="372"/>
      <c r="D68" s="372"/>
      <c r="E68" s="373"/>
      <c r="F68" s="304"/>
      <c r="G68" s="54">
        <f>G67+G62+G53</f>
        <v>2008.4500000000003</v>
      </c>
      <c r="H68" s="54">
        <f>H67+H62+H53</f>
        <v>66.648</v>
      </c>
      <c r="I68" s="54">
        <f>I67+I62+I53</f>
        <v>104.243</v>
      </c>
      <c r="J68" s="54"/>
      <c r="K68" s="54">
        <f>K67+K62+K53</f>
        <v>201.45</v>
      </c>
      <c r="L68" s="124"/>
    </row>
    <row r="69" spans="1:12" ht="15.75" customHeight="1">
      <c r="A69" s="10"/>
      <c r="B69" s="384" t="s">
        <v>146</v>
      </c>
      <c r="C69" s="384"/>
      <c r="D69" s="384"/>
      <c r="E69" s="384"/>
      <c r="F69" s="384"/>
      <c r="G69" s="384"/>
      <c r="H69" s="384"/>
      <c r="I69" s="384"/>
      <c r="J69" s="384"/>
      <c r="K69" s="384"/>
      <c r="L69" s="57"/>
    </row>
    <row r="70" spans="1:12" ht="15.75" customHeight="1">
      <c r="A70" s="10"/>
      <c r="B70" s="362" t="s">
        <v>192</v>
      </c>
      <c r="C70" s="362"/>
      <c r="D70" s="362"/>
      <c r="E70" s="362"/>
      <c r="F70" s="362"/>
      <c r="G70" s="362"/>
      <c r="H70" s="362"/>
      <c r="I70" s="362"/>
      <c r="J70" s="362"/>
      <c r="K70" s="362"/>
      <c r="L70" s="57"/>
    </row>
    <row r="71" spans="1:12" ht="24.75" customHeight="1">
      <c r="A71" s="10"/>
      <c r="B71" s="363" t="s">
        <v>12</v>
      </c>
      <c r="C71" s="417"/>
      <c r="D71" s="417"/>
      <c r="E71" s="417"/>
      <c r="F71" s="417"/>
      <c r="G71" s="417"/>
      <c r="H71" s="417"/>
      <c r="I71" s="417"/>
      <c r="J71" s="417"/>
      <c r="K71" s="417"/>
      <c r="L71" s="117"/>
    </row>
    <row r="72" spans="1:12" ht="18">
      <c r="A72" s="10"/>
      <c r="B72" s="369" t="s">
        <v>143</v>
      </c>
      <c r="C72" s="369" t="s">
        <v>0</v>
      </c>
      <c r="D72" s="369" t="s">
        <v>144</v>
      </c>
      <c r="E72" s="210"/>
      <c r="F72" s="360" t="s">
        <v>10</v>
      </c>
      <c r="G72" s="369" t="s">
        <v>141</v>
      </c>
      <c r="H72" s="381" t="s">
        <v>142</v>
      </c>
      <c r="I72" s="382"/>
      <c r="J72" s="382"/>
      <c r="K72" s="383"/>
      <c r="L72" s="57"/>
    </row>
    <row r="73" spans="1:12" ht="41.25" customHeight="1" thickBot="1">
      <c r="A73" s="10"/>
      <c r="B73" s="370"/>
      <c r="C73" s="370"/>
      <c r="D73" s="370"/>
      <c r="E73" s="224" t="s">
        <v>10</v>
      </c>
      <c r="F73" s="361"/>
      <c r="G73" s="370"/>
      <c r="H73" s="224" t="s">
        <v>2</v>
      </c>
      <c r="I73" s="224" t="s">
        <v>3</v>
      </c>
      <c r="J73" s="224" t="s">
        <v>47</v>
      </c>
      <c r="K73" s="224" t="s">
        <v>4</v>
      </c>
      <c r="L73" s="124"/>
    </row>
    <row r="74" spans="1:12" ht="31.5" customHeight="1" thickBot="1">
      <c r="A74" s="10"/>
      <c r="B74" s="365" t="s">
        <v>25</v>
      </c>
      <c r="C74" s="366"/>
      <c r="D74" s="366"/>
      <c r="E74" s="366"/>
      <c r="F74" s="366"/>
      <c r="G74" s="366"/>
      <c r="H74" s="366"/>
      <c r="I74" s="366"/>
      <c r="J74" s="366"/>
      <c r="K74" s="368"/>
      <c r="L74" s="125"/>
    </row>
    <row r="75" spans="1:12" ht="44.25" customHeight="1" thickBot="1">
      <c r="A75" s="10"/>
      <c r="B75" s="55" t="s">
        <v>260</v>
      </c>
      <c r="C75" s="218" t="s">
        <v>261</v>
      </c>
      <c r="D75" s="51" t="s">
        <v>91</v>
      </c>
      <c r="E75" s="58" t="s">
        <v>41</v>
      </c>
      <c r="F75" s="58"/>
      <c r="G75" s="41">
        <v>481</v>
      </c>
      <c r="H75" s="41">
        <v>23.8</v>
      </c>
      <c r="I75" s="41">
        <v>14</v>
      </c>
      <c r="J75" s="154"/>
      <c r="K75" s="107">
        <v>65.01</v>
      </c>
      <c r="L75" s="103"/>
    </row>
    <row r="76" spans="1:12" ht="29.25" customHeight="1" thickBot="1">
      <c r="A76" s="10"/>
      <c r="B76" s="55" t="s">
        <v>101</v>
      </c>
      <c r="C76" s="56" t="s">
        <v>100</v>
      </c>
      <c r="D76" s="55" t="s">
        <v>78</v>
      </c>
      <c r="E76" s="18">
        <v>1.65</v>
      </c>
      <c r="F76" s="18"/>
      <c r="G76" s="18">
        <v>119</v>
      </c>
      <c r="H76" s="18">
        <v>2.1</v>
      </c>
      <c r="I76" s="18">
        <v>6.6</v>
      </c>
      <c r="J76" s="18"/>
      <c r="K76" s="18">
        <v>13</v>
      </c>
      <c r="L76" s="126"/>
    </row>
    <row r="77" spans="1:12" ht="27.75" customHeight="1" thickBot="1">
      <c r="A77" s="10"/>
      <c r="B77" s="20" t="s">
        <v>162</v>
      </c>
      <c r="C77" s="38" t="s">
        <v>40</v>
      </c>
      <c r="D77" s="20" t="s">
        <v>54</v>
      </c>
      <c r="E77" s="39">
        <v>0.6</v>
      </c>
      <c r="F77" s="39"/>
      <c r="G77" s="39">
        <v>81</v>
      </c>
      <c r="H77" s="39">
        <v>1.52</v>
      </c>
      <c r="I77" s="39">
        <v>1.35</v>
      </c>
      <c r="J77" s="39"/>
      <c r="K77" s="39">
        <v>15.9</v>
      </c>
      <c r="L77" s="126"/>
    </row>
    <row r="78" spans="1:12" ht="45.75" customHeight="1" thickBot="1">
      <c r="A78" s="10"/>
      <c r="B78" s="86" t="s">
        <v>93</v>
      </c>
      <c r="C78" s="91" t="s">
        <v>216</v>
      </c>
      <c r="D78" s="92" t="s">
        <v>81</v>
      </c>
      <c r="E78" s="51">
        <v>12.8</v>
      </c>
      <c r="F78" s="51"/>
      <c r="G78" s="51">
        <v>132.5</v>
      </c>
      <c r="H78" s="51">
        <v>3.75</v>
      </c>
      <c r="I78" s="51">
        <v>3.875</v>
      </c>
      <c r="J78" s="51"/>
      <c r="K78" s="51">
        <v>20.75</v>
      </c>
      <c r="L78" s="73"/>
    </row>
    <row r="79" spans="1:12" ht="28.5" customHeight="1" thickBot="1">
      <c r="A79" s="10"/>
      <c r="B79" s="371" t="s">
        <v>28</v>
      </c>
      <c r="C79" s="372"/>
      <c r="D79" s="392"/>
      <c r="E79" s="29" t="e">
        <f>E75+E76+#REF!+E77+E78</f>
        <v>#VALUE!</v>
      </c>
      <c r="F79" s="29"/>
      <c r="G79" s="54">
        <f>SUM(G75:G78)</f>
        <v>813.5</v>
      </c>
      <c r="H79" s="54">
        <f>SUM(H75:H78)</f>
        <v>31.17</v>
      </c>
      <c r="I79" s="54">
        <f>SUM(I75:I78)</f>
        <v>25.825000000000003</v>
      </c>
      <c r="J79" s="54"/>
      <c r="K79" s="54">
        <f>SUM(K75:K78)</f>
        <v>114.66000000000001</v>
      </c>
      <c r="L79" s="133"/>
    </row>
    <row r="80" spans="1:12" ht="27.75" customHeight="1" thickBot="1">
      <c r="A80" s="10"/>
      <c r="B80" s="365" t="s">
        <v>26</v>
      </c>
      <c r="C80" s="366"/>
      <c r="D80" s="366"/>
      <c r="E80" s="366"/>
      <c r="F80" s="380"/>
      <c r="G80" s="366"/>
      <c r="H80" s="366"/>
      <c r="I80" s="366"/>
      <c r="J80" s="366"/>
      <c r="K80" s="368"/>
      <c r="L80" s="125"/>
    </row>
    <row r="81" spans="1:12" ht="27" customHeight="1" thickBot="1">
      <c r="A81" s="10"/>
      <c r="B81" s="42" t="s">
        <v>247</v>
      </c>
      <c r="C81" s="38" t="s">
        <v>249</v>
      </c>
      <c r="D81" s="190" t="s">
        <v>66</v>
      </c>
      <c r="E81" s="296">
        <v>6.12</v>
      </c>
      <c r="F81" s="75"/>
      <c r="G81" s="298">
        <v>29.79</v>
      </c>
      <c r="H81" s="32">
        <v>0.86</v>
      </c>
      <c r="I81" s="32">
        <v>1.85</v>
      </c>
      <c r="J81" s="32"/>
      <c r="K81" s="32">
        <v>2.41</v>
      </c>
      <c r="L81" s="103"/>
    </row>
    <row r="82" spans="1:12" ht="27" customHeight="1" thickBot="1">
      <c r="A82" s="10"/>
      <c r="B82" s="82" t="s">
        <v>246</v>
      </c>
      <c r="C82" s="52" t="s">
        <v>43</v>
      </c>
      <c r="D82" s="64" t="s">
        <v>64</v>
      </c>
      <c r="E82" s="287">
        <v>7.2</v>
      </c>
      <c r="F82" s="172"/>
      <c r="G82" s="53">
        <v>167.25</v>
      </c>
      <c r="H82" s="53">
        <v>8.6</v>
      </c>
      <c r="I82" s="53">
        <v>8.4</v>
      </c>
      <c r="J82" s="53"/>
      <c r="K82" s="53">
        <v>14.33</v>
      </c>
      <c r="L82" s="103"/>
    </row>
    <row r="83" spans="1:12" ht="23.25" customHeight="1" thickBot="1">
      <c r="A83" s="10"/>
      <c r="B83" s="235" t="s">
        <v>221</v>
      </c>
      <c r="C83" s="156" t="s">
        <v>96</v>
      </c>
      <c r="D83" s="65" t="s">
        <v>80</v>
      </c>
      <c r="E83" s="230">
        <v>23.04</v>
      </c>
      <c r="F83" s="172"/>
      <c r="G83" s="27">
        <v>268.8</v>
      </c>
      <c r="H83" s="28">
        <v>16.2</v>
      </c>
      <c r="I83" s="28">
        <v>8.05</v>
      </c>
      <c r="J83" s="28"/>
      <c r="K83" s="28">
        <v>32.81</v>
      </c>
      <c r="L83" s="127"/>
    </row>
    <row r="84" spans="1:12" ht="0.75" customHeight="1" thickBot="1">
      <c r="A84" s="10"/>
      <c r="B84" s="47"/>
      <c r="C84" s="4"/>
      <c r="D84" s="35"/>
      <c r="E84" s="314"/>
      <c r="F84" s="170"/>
      <c r="G84" s="61"/>
      <c r="H84" s="61"/>
      <c r="I84" s="61"/>
      <c r="J84" s="61"/>
      <c r="K84" s="61"/>
      <c r="L84" s="127"/>
    </row>
    <row r="85" spans="1:12" ht="41.25" customHeight="1" thickBot="1">
      <c r="A85" s="10"/>
      <c r="B85" s="20" t="s">
        <v>150</v>
      </c>
      <c r="C85" s="56" t="s">
        <v>115</v>
      </c>
      <c r="D85" s="48" t="s">
        <v>54</v>
      </c>
      <c r="E85" s="222"/>
      <c r="F85" s="51"/>
      <c r="G85" s="49">
        <v>94.23</v>
      </c>
      <c r="H85" s="49">
        <v>0.211</v>
      </c>
      <c r="I85" s="49">
        <v>0.95</v>
      </c>
      <c r="J85" s="49"/>
      <c r="K85" s="49">
        <v>22.8</v>
      </c>
      <c r="L85" s="126"/>
    </row>
    <row r="86" spans="1:12" ht="21.75" customHeight="1" thickBot="1">
      <c r="A86" s="10"/>
      <c r="B86" s="42" t="s">
        <v>93</v>
      </c>
      <c r="C86" s="56" t="s">
        <v>33</v>
      </c>
      <c r="D86" s="177" t="s">
        <v>65</v>
      </c>
      <c r="E86" s="297">
        <v>1.65</v>
      </c>
      <c r="F86" s="51"/>
      <c r="G86" s="40">
        <v>47</v>
      </c>
      <c r="H86" s="41">
        <v>1.52</v>
      </c>
      <c r="I86" s="41">
        <v>0.16</v>
      </c>
      <c r="J86" s="154"/>
      <c r="K86" s="107">
        <v>9.84</v>
      </c>
      <c r="L86" s="103"/>
    </row>
    <row r="87" spans="1:12" ht="22.5" customHeight="1" thickBot="1">
      <c r="A87" s="10"/>
      <c r="B87" s="42" t="s">
        <v>93</v>
      </c>
      <c r="C87" s="38" t="s">
        <v>32</v>
      </c>
      <c r="D87" s="191" t="s">
        <v>65</v>
      </c>
      <c r="E87" s="233">
        <v>1.5</v>
      </c>
      <c r="F87" s="51"/>
      <c r="G87" s="40">
        <v>46.4</v>
      </c>
      <c r="H87" s="41">
        <v>1.12</v>
      </c>
      <c r="I87" s="41">
        <v>0.22</v>
      </c>
      <c r="J87" s="154"/>
      <c r="K87" s="107">
        <v>9.88</v>
      </c>
      <c r="L87" s="129"/>
    </row>
    <row r="88" spans="1:12" ht="19.5" thickBot="1">
      <c r="A88" s="10"/>
      <c r="B88" s="385" t="s">
        <v>30</v>
      </c>
      <c r="C88" s="386"/>
      <c r="D88" s="387"/>
      <c r="E88" s="315" t="e">
        <f>E81+#REF!+E83+E84+E85+E86+E87</f>
        <v>#REF!</v>
      </c>
      <c r="F88" s="295"/>
      <c r="G88" s="316">
        <f>SUM(G81:G87)</f>
        <v>653.47</v>
      </c>
      <c r="H88" s="62">
        <f>SUM(H81:H87)</f>
        <v>28.510999999999996</v>
      </c>
      <c r="I88" s="62">
        <f>SUM(I81:I87)</f>
        <v>19.63</v>
      </c>
      <c r="J88" s="62"/>
      <c r="K88" s="62">
        <f>SUM(K81:K87)</f>
        <v>92.07000000000001</v>
      </c>
      <c r="L88" s="130"/>
    </row>
    <row r="89" spans="1:12" ht="30.75" customHeight="1" thickBot="1">
      <c r="A89" s="10"/>
      <c r="B89" s="365" t="s">
        <v>27</v>
      </c>
      <c r="C89" s="366"/>
      <c r="D89" s="366"/>
      <c r="E89" s="366"/>
      <c r="F89" s="367"/>
      <c r="G89" s="366"/>
      <c r="H89" s="366"/>
      <c r="I89" s="366"/>
      <c r="J89" s="366"/>
      <c r="K89" s="368"/>
      <c r="L89" s="125"/>
    </row>
    <row r="90" spans="1:12" ht="27.75" customHeight="1" thickBot="1">
      <c r="A90" s="10"/>
      <c r="B90" s="42" t="s">
        <v>93</v>
      </c>
      <c r="C90" s="33" t="s">
        <v>94</v>
      </c>
      <c r="D90" s="191" t="s">
        <v>95</v>
      </c>
      <c r="E90" s="296"/>
      <c r="F90" s="75"/>
      <c r="G90" s="39">
        <v>136.5</v>
      </c>
      <c r="H90" s="46">
        <v>1.75</v>
      </c>
      <c r="I90" s="51">
        <v>5.6</v>
      </c>
      <c r="J90" s="87"/>
      <c r="K90" s="109">
        <v>20.65</v>
      </c>
      <c r="L90" s="126"/>
    </row>
    <row r="91" spans="1:12" ht="36" customHeight="1" thickBot="1">
      <c r="A91" s="10"/>
      <c r="B91" s="42" t="s">
        <v>164</v>
      </c>
      <c r="C91" s="38" t="s">
        <v>67</v>
      </c>
      <c r="D91" s="48" t="s">
        <v>54</v>
      </c>
      <c r="E91" s="222">
        <v>3.7</v>
      </c>
      <c r="F91" s="51"/>
      <c r="G91" s="49">
        <v>62</v>
      </c>
      <c r="H91" s="49">
        <v>0.13</v>
      </c>
      <c r="I91" s="49">
        <v>0.02</v>
      </c>
      <c r="J91" s="49"/>
      <c r="K91" s="49">
        <v>15.2</v>
      </c>
      <c r="L91" s="126"/>
    </row>
    <row r="92" spans="1:12" ht="27.75" customHeight="1" thickBot="1">
      <c r="A92" s="10"/>
      <c r="B92" s="20" t="s">
        <v>165</v>
      </c>
      <c r="C92" s="25" t="s">
        <v>85</v>
      </c>
      <c r="D92" s="26" t="s">
        <v>71</v>
      </c>
      <c r="E92" s="233">
        <v>9</v>
      </c>
      <c r="F92" s="51"/>
      <c r="G92" s="53">
        <v>211.2</v>
      </c>
      <c r="H92" s="53">
        <v>3.3</v>
      </c>
      <c r="I92" s="53">
        <v>1.1</v>
      </c>
      <c r="J92" s="53"/>
      <c r="K92" s="110">
        <v>46.2</v>
      </c>
      <c r="L92" s="126"/>
    </row>
    <row r="93" spans="1:12" ht="27.75" customHeight="1" thickBot="1">
      <c r="A93" s="10"/>
      <c r="B93" s="357" t="s">
        <v>269</v>
      </c>
      <c r="C93" s="358"/>
      <c r="D93" s="359"/>
      <c r="E93" s="49"/>
      <c r="F93" s="54">
        <v>195.05</v>
      </c>
      <c r="G93" s="53"/>
      <c r="H93" s="53"/>
      <c r="I93" s="53"/>
      <c r="J93" s="53"/>
      <c r="K93" s="53"/>
      <c r="L93" s="126"/>
    </row>
    <row r="94" spans="1:12" ht="26.25" customHeight="1" thickBot="1">
      <c r="A94" s="10"/>
      <c r="B94" s="371" t="s">
        <v>29</v>
      </c>
      <c r="C94" s="372"/>
      <c r="D94" s="392"/>
      <c r="E94" s="248">
        <f>SUM(E90:E92)</f>
        <v>12.7</v>
      </c>
      <c r="F94" s="249"/>
      <c r="G94" s="104">
        <f>SUM(G90:G92)</f>
        <v>409.7</v>
      </c>
      <c r="H94" s="104">
        <f>SUM(H90:H92)</f>
        <v>5.18</v>
      </c>
      <c r="I94" s="104">
        <f>SUM(I90:I92)</f>
        <v>6.719999999999999</v>
      </c>
      <c r="J94" s="104"/>
      <c r="K94" s="104">
        <f>SUM(K90:K92)</f>
        <v>82.05</v>
      </c>
      <c r="L94" s="128"/>
    </row>
    <row r="95" spans="1:12" ht="26.25" customHeight="1" thickBot="1">
      <c r="A95" s="10"/>
      <c r="B95" s="371" t="s">
        <v>24</v>
      </c>
      <c r="C95" s="372"/>
      <c r="D95" s="372"/>
      <c r="E95" s="372"/>
      <c r="F95" s="304"/>
      <c r="G95" s="93">
        <f>G94+G88+G79</f>
        <v>1876.67</v>
      </c>
      <c r="H95" s="30">
        <f>H94+H88+H79</f>
        <v>64.86099999999999</v>
      </c>
      <c r="I95" s="30">
        <f>I94+I88+I79</f>
        <v>52.175</v>
      </c>
      <c r="J95" s="30"/>
      <c r="K95" s="30">
        <f>K94+K88+K79</f>
        <v>288.78000000000003</v>
      </c>
      <c r="L95" s="98"/>
    </row>
    <row r="96" spans="1:12" ht="18.75" customHeight="1">
      <c r="A96" s="10"/>
      <c r="B96" s="384" t="s">
        <v>146</v>
      </c>
      <c r="C96" s="384"/>
      <c r="D96" s="384"/>
      <c r="E96" s="384"/>
      <c r="F96" s="384"/>
      <c r="G96" s="384"/>
      <c r="H96" s="384"/>
      <c r="I96" s="384"/>
      <c r="J96" s="384"/>
      <c r="K96" s="384"/>
      <c r="L96" s="10"/>
    </row>
    <row r="97" spans="1:12" ht="18.75" customHeight="1">
      <c r="A97" s="10"/>
      <c r="B97" s="362" t="s">
        <v>192</v>
      </c>
      <c r="C97" s="362"/>
      <c r="D97" s="362"/>
      <c r="E97" s="362"/>
      <c r="F97" s="362"/>
      <c r="G97" s="362"/>
      <c r="H97" s="362"/>
      <c r="I97" s="362"/>
      <c r="J97" s="362"/>
      <c r="K97" s="362"/>
      <c r="L97" s="10"/>
    </row>
    <row r="98" spans="1:12" ht="17.25" customHeight="1">
      <c r="A98" s="10"/>
      <c r="B98" s="362" t="s">
        <v>151</v>
      </c>
      <c r="C98" s="362"/>
      <c r="D98" s="362"/>
      <c r="E98" s="362"/>
      <c r="F98" s="362"/>
      <c r="G98" s="362"/>
      <c r="H98" s="362"/>
      <c r="I98" s="362"/>
      <c r="J98" s="362"/>
      <c r="K98" s="362"/>
      <c r="L98" s="10"/>
    </row>
    <row r="99" spans="1:12" ht="19.5" customHeight="1">
      <c r="A99" s="10"/>
      <c r="B99" s="363" t="s">
        <v>13</v>
      </c>
      <c r="C99" s="364"/>
      <c r="D99" s="364"/>
      <c r="E99" s="364"/>
      <c r="F99" s="364"/>
      <c r="G99" s="364"/>
      <c r="H99" s="364"/>
      <c r="I99" s="364"/>
      <c r="J99" s="364"/>
      <c r="K99" s="364"/>
      <c r="L99" s="118"/>
    </row>
    <row r="100" spans="1:12" ht="18">
      <c r="A100" s="10"/>
      <c r="B100" s="369" t="s">
        <v>143</v>
      </c>
      <c r="C100" s="369" t="s">
        <v>0</v>
      </c>
      <c r="D100" s="369" t="s">
        <v>144</v>
      </c>
      <c r="E100" s="210"/>
      <c r="F100" s="360" t="s">
        <v>10</v>
      </c>
      <c r="G100" s="369" t="s">
        <v>141</v>
      </c>
      <c r="H100" s="381" t="s">
        <v>142</v>
      </c>
      <c r="I100" s="382"/>
      <c r="J100" s="382"/>
      <c r="K100" s="383"/>
      <c r="L100" s="10"/>
    </row>
    <row r="101" spans="1:12" ht="40.5" customHeight="1" thickBot="1">
      <c r="A101" s="10"/>
      <c r="B101" s="370"/>
      <c r="C101" s="370"/>
      <c r="D101" s="370"/>
      <c r="E101" s="224" t="s">
        <v>10</v>
      </c>
      <c r="F101" s="361"/>
      <c r="G101" s="370"/>
      <c r="H101" s="224" t="s">
        <v>2</v>
      </c>
      <c r="I101" s="224" t="s">
        <v>3</v>
      </c>
      <c r="J101" s="224" t="s">
        <v>47</v>
      </c>
      <c r="K101" s="224" t="s">
        <v>4</v>
      </c>
      <c r="L101" s="124"/>
    </row>
    <row r="102" spans="1:12" ht="30" customHeight="1" thickBot="1">
      <c r="A102" s="10"/>
      <c r="B102" s="365" t="s">
        <v>25</v>
      </c>
      <c r="C102" s="366"/>
      <c r="D102" s="366"/>
      <c r="E102" s="366"/>
      <c r="F102" s="380"/>
      <c r="G102" s="366"/>
      <c r="H102" s="366"/>
      <c r="I102" s="366"/>
      <c r="J102" s="366"/>
      <c r="K102" s="368"/>
      <c r="L102" s="125"/>
    </row>
    <row r="103" spans="1:12" ht="38.25" thickBot="1">
      <c r="A103" s="10"/>
      <c r="B103" s="42" t="s">
        <v>166</v>
      </c>
      <c r="C103" s="38" t="s">
        <v>132</v>
      </c>
      <c r="D103" s="48" t="s">
        <v>79</v>
      </c>
      <c r="E103" s="222">
        <v>6.23</v>
      </c>
      <c r="F103" s="51"/>
      <c r="G103" s="49">
        <v>253.8</v>
      </c>
      <c r="H103" s="49">
        <v>5.9</v>
      </c>
      <c r="I103" s="49">
        <v>10.9</v>
      </c>
      <c r="J103" s="49"/>
      <c r="K103" s="49">
        <v>32.7</v>
      </c>
      <c r="L103" s="135"/>
    </row>
    <row r="104" spans="1:12" ht="19.5" thickBot="1">
      <c r="A104" s="10"/>
      <c r="B104" s="20" t="s">
        <v>98</v>
      </c>
      <c r="C104" s="17" t="s">
        <v>99</v>
      </c>
      <c r="D104" s="200" t="s">
        <v>83</v>
      </c>
      <c r="E104" s="19">
        <v>1.13</v>
      </c>
      <c r="F104" s="51"/>
      <c r="G104" s="46">
        <v>141.3</v>
      </c>
      <c r="H104" s="51">
        <v>5.22</v>
      </c>
      <c r="I104" s="51">
        <v>7.47</v>
      </c>
      <c r="J104" s="87"/>
      <c r="K104" s="109">
        <v>13.35</v>
      </c>
      <c r="L104" s="135"/>
    </row>
    <row r="105" spans="1:12" ht="33" customHeight="1" thickBot="1">
      <c r="A105" s="10"/>
      <c r="B105" s="20" t="s">
        <v>170</v>
      </c>
      <c r="C105" s="25" t="s">
        <v>125</v>
      </c>
      <c r="D105" s="20" t="s">
        <v>54</v>
      </c>
      <c r="E105" s="233">
        <v>0.6</v>
      </c>
      <c r="F105" s="51"/>
      <c r="G105" s="39">
        <v>81</v>
      </c>
      <c r="H105" s="39">
        <v>1.52</v>
      </c>
      <c r="I105" s="39">
        <v>1.35</v>
      </c>
      <c r="J105" s="39"/>
      <c r="K105" s="39">
        <v>15.9</v>
      </c>
      <c r="L105" s="126"/>
    </row>
    <row r="106" spans="1:12" ht="41.25" customHeight="1" thickBot="1">
      <c r="A106" s="10"/>
      <c r="B106" s="198" t="s">
        <v>93</v>
      </c>
      <c r="C106" s="44" t="s">
        <v>77</v>
      </c>
      <c r="D106" s="191" t="s">
        <v>54</v>
      </c>
      <c r="E106" s="45">
        <v>2</v>
      </c>
      <c r="F106" s="51"/>
      <c r="G106" s="39">
        <v>92</v>
      </c>
      <c r="H106" s="43">
        <v>1</v>
      </c>
      <c r="I106" s="43">
        <v>0.2</v>
      </c>
      <c r="J106" s="80"/>
      <c r="K106" s="108">
        <v>20.2</v>
      </c>
      <c r="L106" s="73"/>
    </row>
    <row r="107" spans="1:12" ht="24.75" customHeight="1" thickBot="1">
      <c r="A107" s="10"/>
      <c r="B107" s="385" t="s">
        <v>28</v>
      </c>
      <c r="C107" s="386"/>
      <c r="D107" s="387"/>
      <c r="E107" s="317" t="e">
        <f>E103+#REF!+E105+#REF!+#REF!+#REF!+E106</f>
        <v>#REF!</v>
      </c>
      <c r="F107" s="209"/>
      <c r="G107" s="30">
        <f>SUM(G103:G106)</f>
        <v>568.1</v>
      </c>
      <c r="H107" s="30">
        <f>SUM(H103:H106)</f>
        <v>13.64</v>
      </c>
      <c r="I107" s="30">
        <f>SUM(I103:I106)</f>
        <v>19.92</v>
      </c>
      <c r="J107" s="30"/>
      <c r="K107" s="30">
        <f>SUM(K103:K106)</f>
        <v>82.15</v>
      </c>
      <c r="L107" s="128"/>
    </row>
    <row r="108" spans="1:12" ht="29.25" customHeight="1" thickBot="1">
      <c r="A108" s="10"/>
      <c r="B108" s="365" t="s">
        <v>26</v>
      </c>
      <c r="C108" s="366"/>
      <c r="D108" s="366"/>
      <c r="E108" s="366"/>
      <c r="F108" s="367"/>
      <c r="G108" s="366"/>
      <c r="H108" s="366"/>
      <c r="I108" s="366"/>
      <c r="J108" s="366"/>
      <c r="K108" s="368"/>
      <c r="L108" s="125"/>
    </row>
    <row r="109" spans="1:12" ht="29.25" customHeight="1" thickBot="1">
      <c r="A109" s="10"/>
      <c r="B109" s="42" t="s">
        <v>256</v>
      </c>
      <c r="C109" s="38" t="s">
        <v>257</v>
      </c>
      <c r="D109" s="190" t="s">
        <v>90</v>
      </c>
      <c r="E109" s="222">
        <v>10.2</v>
      </c>
      <c r="F109" s="51"/>
      <c r="G109" s="298">
        <v>36</v>
      </c>
      <c r="H109" s="32">
        <v>4.25</v>
      </c>
      <c r="I109" s="32">
        <v>2.13</v>
      </c>
      <c r="J109" s="32"/>
      <c r="K109" s="32">
        <v>0</v>
      </c>
      <c r="L109" s="103"/>
    </row>
    <row r="110" spans="1:12" ht="38.25" thickBot="1">
      <c r="A110" s="10"/>
      <c r="B110" s="20" t="s">
        <v>163</v>
      </c>
      <c r="C110" s="59" t="s">
        <v>50</v>
      </c>
      <c r="D110" s="20" t="s">
        <v>82</v>
      </c>
      <c r="E110" s="318">
        <v>15.9</v>
      </c>
      <c r="F110" s="170"/>
      <c r="G110" s="27">
        <v>150</v>
      </c>
      <c r="H110" s="28">
        <v>6.5</v>
      </c>
      <c r="I110" s="28">
        <v>7.05</v>
      </c>
      <c r="J110" s="28"/>
      <c r="K110" s="28">
        <v>13</v>
      </c>
      <c r="L110" s="73"/>
    </row>
    <row r="111" spans="1:12" ht="38.25" thickBot="1">
      <c r="A111" s="10"/>
      <c r="B111" s="20" t="s">
        <v>168</v>
      </c>
      <c r="C111" s="33" t="s">
        <v>56</v>
      </c>
      <c r="D111" s="34" t="s">
        <v>79</v>
      </c>
      <c r="E111" s="319">
        <v>3.37</v>
      </c>
      <c r="F111" s="75"/>
      <c r="G111" s="39">
        <v>308.25</v>
      </c>
      <c r="H111" s="43">
        <v>15.2</v>
      </c>
      <c r="I111" s="43">
        <v>15.98</v>
      </c>
      <c r="J111" s="43"/>
      <c r="K111" s="43">
        <v>32.13</v>
      </c>
      <c r="L111" s="73"/>
    </row>
    <row r="112" spans="1:12" ht="30.75" customHeight="1" thickBot="1">
      <c r="A112" s="10"/>
      <c r="B112" s="82" t="s">
        <v>167</v>
      </c>
      <c r="C112" s="52" t="s">
        <v>34</v>
      </c>
      <c r="D112" s="64" t="s">
        <v>54</v>
      </c>
      <c r="E112" s="287">
        <v>1.76</v>
      </c>
      <c r="F112" s="172"/>
      <c r="G112" s="53">
        <v>122.2</v>
      </c>
      <c r="H112" s="53">
        <v>0.346</v>
      </c>
      <c r="I112" s="53">
        <v>0.076</v>
      </c>
      <c r="J112" s="53"/>
      <c r="K112" s="53">
        <v>29.85</v>
      </c>
      <c r="L112" s="73"/>
    </row>
    <row r="113" spans="1:12" ht="33" customHeight="1" thickBot="1">
      <c r="A113" s="10"/>
      <c r="B113" s="42" t="s">
        <v>93</v>
      </c>
      <c r="C113" s="38" t="s">
        <v>32</v>
      </c>
      <c r="D113" s="191" t="s">
        <v>224</v>
      </c>
      <c r="E113" s="233">
        <v>1.5</v>
      </c>
      <c r="F113" s="51"/>
      <c r="G113" s="40">
        <v>92.8</v>
      </c>
      <c r="H113" s="41">
        <v>2.24</v>
      </c>
      <c r="I113" s="41">
        <v>0.44</v>
      </c>
      <c r="J113" s="154"/>
      <c r="K113" s="107">
        <v>19.76</v>
      </c>
      <c r="L113" s="129"/>
    </row>
    <row r="114" spans="1:12" ht="19.5" customHeight="1" thickBot="1">
      <c r="A114" s="10"/>
      <c r="B114" s="385" t="s">
        <v>30</v>
      </c>
      <c r="C114" s="386"/>
      <c r="D114" s="387"/>
      <c r="E114" s="317" t="e">
        <f>E109+E110+#REF!+#REF!+E112+E113</f>
        <v>#REF!</v>
      </c>
      <c r="F114" s="209"/>
      <c r="G114" s="30">
        <f>SUM(G109:G113)</f>
        <v>709.25</v>
      </c>
      <c r="H114" s="30">
        <f>SUM(H109:H113)</f>
        <v>28.536</v>
      </c>
      <c r="I114" s="30">
        <f>SUM(I109:I113)</f>
        <v>25.676000000000002</v>
      </c>
      <c r="J114" s="30"/>
      <c r="K114" s="30">
        <f>SUM(K109:K113)</f>
        <v>94.74000000000001</v>
      </c>
      <c r="L114" s="128"/>
    </row>
    <row r="115" spans="1:12" ht="29.25" customHeight="1">
      <c r="A115" s="10"/>
      <c r="B115" s="404" t="s">
        <v>27</v>
      </c>
      <c r="C115" s="380"/>
      <c r="D115" s="380"/>
      <c r="E115" s="380"/>
      <c r="F115" s="367"/>
      <c r="G115" s="380"/>
      <c r="H115" s="380"/>
      <c r="I115" s="380"/>
      <c r="J115" s="380"/>
      <c r="K115" s="422"/>
      <c r="L115" s="125"/>
    </row>
    <row r="116" spans="1:12" ht="29.25" customHeight="1" thickBot="1">
      <c r="A116" s="10"/>
      <c r="B116" s="268" t="s">
        <v>93</v>
      </c>
      <c r="C116" s="243" t="s">
        <v>133</v>
      </c>
      <c r="D116" s="269" t="s">
        <v>81</v>
      </c>
      <c r="E116" s="87">
        <v>12.8</v>
      </c>
      <c r="F116" s="51"/>
      <c r="G116" s="46">
        <v>118.75</v>
      </c>
      <c r="H116" s="51">
        <v>3.125</v>
      </c>
      <c r="I116" s="51">
        <v>3.75</v>
      </c>
      <c r="J116" s="51"/>
      <c r="K116" s="51">
        <v>19.125</v>
      </c>
      <c r="L116" s="125"/>
    </row>
    <row r="117" spans="1:12" ht="29.25" customHeight="1" thickBot="1">
      <c r="A117" s="10"/>
      <c r="B117" s="247" t="s">
        <v>93</v>
      </c>
      <c r="C117" s="205" t="s">
        <v>57</v>
      </c>
      <c r="D117" s="204" t="s">
        <v>60</v>
      </c>
      <c r="E117" s="320">
        <v>1.65</v>
      </c>
      <c r="F117" s="231"/>
      <c r="G117" s="266">
        <v>170</v>
      </c>
      <c r="H117" s="179">
        <v>4</v>
      </c>
      <c r="I117" s="179">
        <v>4.7</v>
      </c>
      <c r="J117" s="179"/>
      <c r="K117" s="179">
        <v>27.8</v>
      </c>
      <c r="L117" s="125"/>
    </row>
    <row r="118" spans="1:12" ht="28.5" customHeight="1" hidden="1">
      <c r="A118" s="10"/>
      <c r="B118" s="165"/>
      <c r="C118" s="85"/>
      <c r="D118" s="165"/>
      <c r="E118" s="321"/>
      <c r="F118" s="170"/>
      <c r="G118" s="309">
        <f>SUM(G116:G117)</f>
        <v>288.75</v>
      </c>
      <c r="H118" s="171">
        <f>SUM(H116:H117)</f>
        <v>7.125</v>
      </c>
      <c r="I118" s="171">
        <f>SUM(I116:I117)</f>
        <v>8.45</v>
      </c>
      <c r="J118" s="171"/>
      <c r="K118" s="171">
        <f>SUM(K116:K117)</f>
        <v>46.925</v>
      </c>
      <c r="L118" s="127"/>
    </row>
    <row r="119" spans="1:12" ht="28.5" customHeight="1" thickBot="1">
      <c r="A119" s="10"/>
      <c r="B119" s="357" t="s">
        <v>269</v>
      </c>
      <c r="C119" s="358"/>
      <c r="D119" s="359"/>
      <c r="E119" s="49"/>
      <c r="F119" s="248">
        <v>195.05</v>
      </c>
      <c r="G119" s="171"/>
      <c r="H119" s="171"/>
      <c r="I119" s="171"/>
      <c r="J119" s="171"/>
      <c r="K119" s="171"/>
      <c r="L119" s="127"/>
    </row>
    <row r="120" spans="1:12" ht="19.5" customHeight="1" thickBot="1">
      <c r="A120" s="10"/>
      <c r="B120" s="407" t="s">
        <v>29</v>
      </c>
      <c r="C120" s="407"/>
      <c r="D120" s="407"/>
      <c r="E120" s="322" t="e">
        <f>#REF!+E118</f>
        <v>#REF!</v>
      </c>
      <c r="F120" s="208"/>
      <c r="G120" s="30">
        <f>SUM(G118)</f>
        <v>288.75</v>
      </c>
      <c r="H120" s="30">
        <f>SUM(H118)</f>
        <v>7.125</v>
      </c>
      <c r="I120" s="30">
        <f>SUM(I118)</f>
        <v>8.45</v>
      </c>
      <c r="J120" s="30"/>
      <c r="K120" s="30">
        <f>SUM(K118)</f>
        <v>46.925</v>
      </c>
      <c r="L120" s="136"/>
    </row>
    <row r="121" spans="1:12" ht="29.25" customHeight="1" thickBot="1">
      <c r="A121" s="10"/>
      <c r="B121" s="374" t="s">
        <v>24</v>
      </c>
      <c r="C121" s="375"/>
      <c r="D121" s="375"/>
      <c r="E121" s="372"/>
      <c r="F121" s="304"/>
      <c r="G121" s="225">
        <f>G120+G114+G107</f>
        <v>1566.1</v>
      </c>
      <c r="H121" s="54">
        <f>H120+H114+H107</f>
        <v>49.301</v>
      </c>
      <c r="I121" s="54">
        <f>I120+I114+I107</f>
        <v>54.04600000000001</v>
      </c>
      <c r="J121" s="54"/>
      <c r="K121" s="54">
        <f>K120+K114+K107</f>
        <v>223.81500000000003</v>
      </c>
      <c r="L121" s="132"/>
    </row>
    <row r="122" spans="1:12" ht="17.25" customHeight="1">
      <c r="A122" s="10"/>
      <c r="B122" s="384" t="s">
        <v>146</v>
      </c>
      <c r="C122" s="384"/>
      <c r="D122" s="384"/>
      <c r="E122" s="384"/>
      <c r="F122" s="384"/>
      <c r="G122" s="384"/>
      <c r="H122" s="384"/>
      <c r="I122" s="384"/>
      <c r="J122" s="384"/>
      <c r="K122" s="384"/>
      <c r="L122" s="10"/>
    </row>
    <row r="123" spans="1:12" ht="16.5" customHeight="1">
      <c r="A123" s="10"/>
      <c r="B123" s="362" t="s">
        <v>169</v>
      </c>
      <c r="C123" s="362"/>
      <c r="D123" s="362"/>
      <c r="E123" s="362"/>
      <c r="F123" s="362"/>
      <c r="G123" s="362"/>
      <c r="H123" s="362"/>
      <c r="I123" s="362"/>
      <c r="J123" s="362"/>
      <c r="K123" s="362"/>
      <c r="L123" s="10"/>
    </row>
    <row r="124" spans="1:12" ht="19.5" customHeight="1">
      <c r="A124" s="10"/>
      <c r="B124" s="390" t="s">
        <v>171</v>
      </c>
      <c r="C124" s="390"/>
      <c r="D124" s="390"/>
      <c r="E124" s="390"/>
      <c r="F124" s="390"/>
      <c r="G124" s="390"/>
      <c r="H124" s="390"/>
      <c r="I124" s="390"/>
      <c r="J124" s="390"/>
      <c r="K124" s="390"/>
      <c r="L124" s="10"/>
    </row>
    <row r="125" spans="1:12" ht="22.5" customHeight="1">
      <c r="A125" s="10"/>
      <c r="B125" s="363" t="s">
        <v>14</v>
      </c>
      <c r="C125" s="364"/>
      <c r="D125" s="364"/>
      <c r="E125" s="364"/>
      <c r="F125" s="364"/>
      <c r="G125" s="364"/>
      <c r="H125" s="364"/>
      <c r="I125" s="364"/>
      <c r="J125" s="364"/>
      <c r="K125" s="364"/>
      <c r="L125" s="118"/>
    </row>
    <row r="126" spans="1:12" ht="18">
      <c r="A126" s="10"/>
      <c r="B126" s="369" t="s">
        <v>143</v>
      </c>
      <c r="C126" s="369" t="s">
        <v>0</v>
      </c>
      <c r="D126" s="369" t="s">
        <v>144</v>
      </c>
      <c r="E126" s="210"/>
      <c r="F126" s="360" t="s">
        <v>10</v>
      </c>
      <c r="G126" s="369" t="s">
        <v>141</v>
      </c>
      <c r="H126" s="381" t="s">
        <v>142</v>
      </c>
      <c r="I126" s="382"/>
      <c r="J126" s="382"/>
      <c r="K126" s="383"/>
      <c r="L126" s="10"/>
    </row>
    <row r="127" spans="1:12" ht="42" customHeight="1" thickBot="1">
      <c r="A127" s="10"/>
      <c r="B127" s="370"/>
      <c r="C127" s="370"/>
      <c r="D127" s="370"/>
      <c r="E127" s="224" t="s">
        <v>10</v>
      </c>
      <c r="F127" s="361"/>
      <c r="G127" s="370"/>
      <c r="H127" s="224" t="s">
        <v>2</v>
      </c>
      <c r="I127" s="224" t="s">
        <v>3</v>
      </c>
      <c r="J127" s="224" t="s">
        <v>47</v>
      </c>
      <c r="K127" s="224" t="s">
        <v>4</v>
      </c>
      <c r="L127" s="124"/>
    </row>
    <row r="128" spans="1:12" ht="27" customHeight="1" thickBot="1">
      <c r="A128" s="10"/>
      <c r="B128" s="365" t="s">
        <v>25</v>
      </c>
      <c r="C128" s="366"/>
      <c r="D128" s="366"/>
      <c r="E128" s="366"/>
      <c r="F128" s="380"/>
      <c r="G128" s="366"/>
      <c r="H128" s="366"/>
      <c r="I128" s="366"/>
      <c r="J128" s="366"/>
      <c r="K128" s="368"/>
      <c r="L128" s="125"/>
    </row>
    <row r="129" spans="1:12" ht="38.25" thickBot="1">
      <c r="A129" s="10"/>
      <c r="B129" s="42" t="s">
        <v>173</v>
      </c>
      <c r="C129" s="38" t="s">
        <v>172</v>
      </c>
      <c r="D129" s="48" t="s">
        <v>79</v>
      </c>
      <c r="E129" s="222">
        <v>11.4</v>
      </c>
      <c r="F129" s="51"/>
      <c r="G129" s="323">
        <v>310.4</v>
      </c>
      <c r="H129" s="63">
        <v>8.8</v>
      </c>
      <c r="I129" s="63">
        <v>13.12</v>
      </c>
      <c r="J129" s="63"/>
      <c r="K129" s="63">
        <v>39.2</v>
      </c>
      <c r="L129" s="14"/>
    </row>
    <row r="130" spans="1:12" ht="18.75">
      <c r="A130" s="10"/>
      <c r="B130" s="92" t="s">
        <v>93</v>
      </c>
      <c r="C130" s="91" t="s">
        <v>102</v>
      </c>
      <c r="D130" s="58" t="s">
        <v>90</v>
      </c>
      <c r="E130" s="288"/>
      <c r="F130" s="210"/>
      <c r="G130" s="324">
        <v>64.75</v>
      </c>
      <c r="H130" s="234">
        <v>1.925</v>
      </c>
      <c r="I130" s="234">
        <v>0.75</v>
      </c>
      <c r="J130" s="234"/>
      <c r="K130" s="234">
        <v>12.525</v>
      </c>
      <c r="L130" s="14"/>
    </row>
    <row r="131" spans="1:12" ht="30.75" customHeight="1" thickBot="1">
      <c r="A131" s="10"/>
      <c r="B131" s="202" t="s">
        <v>104</v>
      </c>
      <c r="C131" s="205" t="s">
        <v>103</v>
      </c>
      <c r="D131" s="204" t="s">
        <v>66</v>
      </c>
      <c r="E131" s="305">
        <v>3.54</v>
      </c>
      <c r="F131" s="203"/>
      <c r="G131" s="307">
        <v>60</v>
      </c>
      <c r="H131" s="231">
        <v>3.6</v>
      </c>
      <c r="I131" s="231">
        <v>6.6</v>
      </c>
      <c r="J131" s="231"/>
      <c r="K131" s="231">
        <v>1.35</v>
      </c>
      <c r="L131" s="126"/>
    </row>
    <row r="132" spans="1:12" ht="27.75" customHeight="1" thickBot="1">
      <c r="A132" s="10"/>
      <c r="B132" s="42" t="s">
        <v>164</v>
      </c>
      <c r="C132" s="33" t="s">
        <v>67</v>
      </c>
      <c r="D132" s="34" t="s">
        <v>54</v>
      </c>
      <c r="E132" s="66">
        <v>4.56</v>
      </c>
      <c r="F132" s="172"/>
      <c r="G132" s="53">
        <v>62</v>
      </c>
      <c r="H132" s="53">
        <v>0.13</v>
      </c>
      <c r="I132" s="53">
        <v>0.02</v>
      </c>
      <c r="J132" s="53"/>
      <c r="K132" s="53">
        <v>15.2</v>
      </c>
      <c r="L132" s="137"/>
    </row>
    <row r="133" spans="1:12" ht="43.5" customHeight="1" thickBot="1">
      <c r="A133" s="10"/>
      <c r="B133" s="86" t="s">
        <v>93</v>
      </c>
      <c r="C133" s="91" t="s">
        <v>218</v>
      </c>
      <c r="D133" s="92" t="s">
        <v>54</v>
      </c>
      <c r="E133" s="87">
        <v>12.8</v>
      </c>
      <c r="F133" s="51"/>
      <c r="G133" s="46">
        <v>158</v>
      </c>
      <c r="H133" s="51">
        <v>5.4</v>
      </c>
      <c r="I133" s="51">
        <v>5</v>
      </c>
      <c r="J133" s="51"/>
      <c r="K133" s="51">
        <v>21.6</v>
      </c>
      <c r="L133" s="73"/>
    </row>
    <row r="134" spans="1:12" ht="19.5" thickBot="1">
      <c r="A134" s="10"/>
      <c r="B134" s="385" t="s">
        <v>28</v>
      </c>
      <c r="C134" s="386"/>
      <c r="D134" s="387"/>
      <c r="E134" s="317" t="e">
        <f>E129+E131+#REF!+E132+E133</f>
        <v>#REF!</v>
      </c>
      <c r="F134" s="209"/>
      <c r="G134" s="30">
        <f>SUM(G129:G133)</f>
        <v>655.15</v>
      </c>
      <c r="H134" s="30">
        <f>SUM(H129:H133)</f>
        <v>19.855000000000004</v>
      </c>
      <c r="I134" s="30">
        <f>SUM(I129:I133)</f>
        <v>25.49</v>
      </c>
      <c r="J134" s="30"/>
      <c r="K134" s="30">
        <f>SUM(K129:K133)</f>
        <v>89.875</v>
      </c>
      <c r="L134" s="128"/>
    </row>
    <row r="135" spans="1:12" ht="28.5" customHeight="1" thickBot="1">
      <c r="A135" s="10"/>
      <c r="B135" s="365" t="s">
        <v>26</v>
      </c>
      <c r="C135" s="366"/>
      <c r="D135" s="366"/>
      <c r="E135" s="366"/>
      <c r="F135" s="367"/>
      <c r="G135" s="366"/>
      <c r="H135" s="366"/>
      <c r="I135" s="366"/>
      <c r="J135" s="366"/>
      <c r="K135" s="368"/>
      <c r="L135" s="125"/>
    </row>
    <row r="136" spans="1:12" ht="41.25" customHeight="1" thickBot="1">
      <c r="A136" s="10"/>
      <c r="B136" s="82" t="s">
        <v>263</v>
      </c>
      <c r="C136" s="52" t="s">
        <v>262</v>
      </c>
      <c r="D136" s="189" t="s">
        <v>61</v>
      </c>
      <c r="E136" s="314">
        <v>4.61</v>
      </c>
      <c r="F136" s="170"/>
      <c r="G136" s="326">
        <v>9.6</v>
      </c>
      <c r="H136" s="157">
        <v>0.61</v>
      </c>
      <c r="I136" s="157">
        <v>0.03</v>
      </c>
      <c r="J136" s="157"/>
      <c r="K136" s="157">
        <v>1.57</v>
      </c>
      <c r="L136" s="138"/>
    </row>
    <row r="137" spans="1:12" ht="39" customHeight="1" thickBot="1">
      <c r="A137" s="10"/>
      <c r="B137" s="50" t="s">
        <v>174</v>
      </c>
      <c r="C137" s="17" t="s">
        <v>48</v>
      </c>
      <c r="D137" s="55" t="s">
        <v>82</v>
      </c>
      <c r="E137" s="284">
        <v>16.2</v>
      </c>
      <c r="F137" s="51"/>
      <c r="G137" s="327">
        <v>136</v>
      </c>
      <c r="H137" s="18">
        <v>6.5</v>
      </c>
      <c r="I137" s="18">
        <v>7.08</v>
      </c>
      <c r="J137" s="18"/>
      <c r="K137" s="18">
        <v>9.95</v>
      </c>
      <c r="L137" s="73"/>
    </row>
    <row r="138" spans="1:12" ht="39" customHeight="1" thickBot="1">
      <c r="A138" s="10"/>
      <c r="B138" s="20" t="s">
        <v>259</v>
      </c>
      <c r="C138" s="33" t="s">
        <v>258</v>
      </c>
      <c r="D138" s="195" t="s">
        <v>59</v>
      </c>
      <c r="E138" s="325">
        <v>28.32</v>
      </c>
      <c r="F138" s="170"/>
      <c r="G138" s="27">
        <v>146.7</v>
      </c>
      <c r="H138" s="27">
        <v>7.49</v>
      </c>
      <c r="I138" s="27">
        <v>8.3</v>
      </c>
      <c r="J138" s="27"/>
      <c r="K138" s="27">
        <v>10.365</v>
      </c>
      <c r="L138" s="127"/>
    </row>
    <row r="139" spans="1:12" ht="25.5" customHeight="1" thickBot="1">
      <c r="A139" s="10"/>
      <c r="B139" s="20" t="s">
        <v>175</v>
      </c>
      <c r="C139" s="38" t="s">
        <v>68</v>
      </c>
      <c r="D139" s="48" t="s">
        <v>80</v>
      </c>
      <c r="E139" s="222">
        <v>7.08</v>
      </c>
      <c r="F139" s="51"/>
      <c r="G139" s="49">
        <v>207.4</v>
      </c>
      <c r="H139" s="49">
        <v>3.72</v>
      </c>
      <c r="I139" s="49">
        <v>11</v>
      </c>
      <c r="J139" s="49"/>
      <c r="K139" s="49">
        <v>21.6</v>
      </c>
      <c r="L139" s="134"/>
    </row>
    <row r="140" spans="1:12" ht="29.25" customHeight="1" thickBot="1">
      <c r="A140" s="10"/>
      <c r="B140" s="20" t="s">
        <v>117</v>
      </c>
      <c r="C140" s="25" t="s">
        <v>116</v>
      </c>
      <c r="D140" s="26" t="s">
        <v>54</v>
      </c>
      <c r="E140" s="293">
        <v>3.24</v>
      </c>
      <c r="F140" s="75"/>
      <c r="G140" s="39">
        <v>114.6</v>
      </c>
      <c r="H140" s="39">
        <v>0.16</v>
      </c>
      <c r="I140" s="39">
        <v>0.16</v>
      </c>
      <c r="J140" s="39"/>
      <c r="K140" s="39">
        <v>27.88</v>
      </c>
      <c r="L140" s="14"/>
    </row>
    <row r="141" spans="1:12" ht="29.25" customHeight="1" thickBot="1">
      <c r="A141" s="10"/>
      <c r="B141" s="42" t="s">
        <v>93</v>
      </c>
      <c r="C141" s="56" t="s">
        <v>33</v>
      </c>
      <c r="D141" s="177" t="s">
        <v>65</v>
      </c>
      <c r="E141" s="297">
        <v>1.65</v>
      </c>
      <c r="F141" s="51"/>
      <c r="G141" s="40">
        <v>47</v>
      </c>
      <c r="H141" s="41">
        <v>1.52</v>
      </c>
      <c r="I141" s="41">
        <v>0.16</v>
      </c>
      <c r="J141" s="154"/>
      <c r="K141" s="107">
        <v>9.84</v>
      </c>
      <c r="L141" s="14"/>
    </row>
    <row r="142" spans="1:12" ht="35.25" customHeight="1" thickBot="1">
      <c r="A142" s="10"/>
      <c r="B142" s="42" t="s">
        <v>93</v>
      </c>
      <c r="C142" s="38" t="s">
        <v>32</v>
      </c>
      <c r="D142" s="191" t="s">
        <v>65</v>
      </c>
      <c r="E142" s="233">
        <v>1.5</v>
      </c>
      <c r="F142" s="51"/>
      <c r="G142" s="40">
        <v>46.4</v>
      </c>
      <c r="H142" s="41">
        <v>1.12</v>
      </c>
      <c r="I142" s="41">
        <v>0.22</v>
      </c>
      <c r="J142" s="154"/>
      <c r="K142" s="107">
        <v>9.88</v>
      </c>
      <c r="L142" s="126"/>
    </row>
    <row r="143" spans="1:12" ht="19.5" thickBot="1">
      <c r="A143" s="10"/>
      <c r="B143" s="385" t="s">
        <v>30</v>
      </c>
      <c r="C143" s="386"/>
      <c r="D143" s="387"/>
      <c r="E143" s="322" t="e">
        <f>E136+E137+E138+E139+E140+E142+#REF!</f>
        <v>#REF!</v>
      </c>
      <c r="F143" s="208"/>
      <c r="G143" s="30">
        <f>SUM(G136:G142)</f>
        <v>707.6999999999999</v>
      </c>
      <c r="H143" s="30">
        <f>SUM(H136:H142)</f>
        <v>21.12</v>
      </c>
      <c r="I143" s="30">
        <f>SUM(I136:I142)</f>
        <v>26.95</v>
      </c>
      <c r="J143" s="30"/>
      <c r="K143" s="30">
        <f>SUM(K136:K142)</f>
        <v>91.085</v>
      </c>
      <c r="L143" s="136"/>
    </row>
    <row r="144" spans="1:12" ht="28.5" customHeight="1" thickBot="1">
      <c r="A144" s="10"/>
      <c r="B144" s="365" t="s">
        <v>27</v>
      </c>
      <c r="C144" s="366"/>
      <c r="D144" s="366"/>
      <c r="E144" s="366"/>
      <c r="F144" s="367"/>
      <c r="G144" s="366"/>
      <c r="H144" s="366"/>
      <c r="I144" s="366"/>
      <c r="J144" s="366"/>
      <c r="K144" s="368"/>
      <c r="L144" s="125"/>
    </row>
    <row r="145" spans="1:12" ht="27" customHeight="1" thickBot="1">
      <c r="A145" s="10"/>
      <c r="B145" s="82" t="s">
        <v>93</v>
      </c>
      <c r="C145" s="52" t="s">
        <v>237</v>
      </c>
      <c r="D145" s="189" t="s">
        <v>63</v>
      </c>
      <c r="E145" s="287"/>
      <c r="F145" s="172"/>
      <c r="G145" s="53">
        <v>156</v>
      </c>
      <c r="H145" s="53">
        <v>1.8</v>
      </c>
      <c r="I145" s="53">
        <v>6</v>
      </c>
      <c r="J145" s="53"/>
      <c r="K145" s="53">
        <v>24</v>
      </c>
      <c r="L145" s="14"/>
    </row>
    <row r="146" spans="1:12" ht="40.5" customHeight="1" thickBot="1">
      <c r="A146" s="10"/>
      <c r="B146" s="34" t="s">
        <v>150</v>
      </c>
      <c r="C146" s="38" t="s">
        <v>219</v>
      </c>
      <c r="D146" s="48" t="s">
        <v>54</v>
      </c>
      <c r="E146" s="230">
        <v>2.71</v>
      </c>
      <c r="F146" s="172"/>
      <c r="G146" s="27">
        <v>56.63</v>
      </c>
      <c r="H146" s="28">
        <v>0.14</v>
      </c>
      <c r="I146" s="28">
        <v>0.053</v>
      </c>
      <c r="J146" s="28"/>
      <c r="K146" s="28">
        <v>13.69</v>
      </c>
      <c r="L146" s="127"/>
    </row>
    <row r="147" spans="1:12" ht="19.5" thickBot="1">
      <c r="A147" s="10"/>
      <c r="B147" s="34" t="s">
        <v>93</v>
      </c>
      <c r="C147" s="25" t="s">
        <v>86</v>
      </c>
      <c r="D147" s="26" t="s">
        <v>80</v>
      </c>
      <c r="E147" s="303"/>
      <c r="F147" s="244"/>
      <c r="G147" s="221">
        <v>79.2</v>
      </c>
      <c r="H147" s="27">
        <v>1.908</v>
      </c>
      <c r="I147" s="27">
        <v>0.576</v>
      </c>
      <c r="J147" s="71"/>
      <c r="K147" s="28">
        <v>19.08</v>
      </c>
      <c r="L147" s="139"/>
    </row>
    <row r="148" spans="1:12" ht="25.5" customHeight="1" thickBot="1">
      <c r="A148" s="10"/>
      <c r="B148" s="357" t="s">
        <v>269</v>
      </c>
      <c r="C148" s="358"/>
      <c r="D148" s="359"/>
      <c r="E148" s="222"/>
      <c r="F148" s="249">
        <v>195.05</v>
      </c>
      <c r="G148" s="172"/>
      <c r="H148" s="53"/>
      <c r="I148" s="53"/>
      <c r="J148" s="64"/>
      <c r="K148" s="53"/>
      <c r="L148" s="139"/>
    </row>
    <row r="149" spans="1:12" ht="25.5" customHeight="1" thickBot="1">
      <c r="A149" s="10"/>
      <c r="B149" s="371" t="s">
        <v>29</v>
      </c>
      <c r="C149" s="372"/>
      <c r="D149" s="392"/>
      <c r="E149" s="328">
        <f>E145+E146+E147</f>
        <v>2.71</v>
      </c>
      <c r="F149" s="356"/>
      <c r="G149" s="104">
        <f>SUM(G145:G147)</f>
        <v>291.83</v>
      </c>
      <c r="H149" s="104">
        <f>SUM(H145:H147)</f>
        <v>3.848</v>
      </c>
      <c r="I149" s="104">
        <f>SUM(I145:I147)</f>
        <v>6.629</v>
      </c>
      <c r="J149" s="104"/>
      <c r="K149" s="104">
        <f>SUM(K145:K147)</f>
        <v>56.769999999999996</v>
      </c>
      <c r="L149" s="128"/>
    </row>
    <row r="150" spans="1:12" ht="19.5" customHeight="1" thickBot="1">
      <c r="A150" s="10"/>
      <c r="B150" s="371" t="s">
        <v>24</v>
      </c>
      <c r="C150" s="372"/>
      <c r="D150" s="372"/>
      <c r="E150" s="372"/>
      <c r="F150" s="304"/>
      <c r="G150" s="105">
        <f>G149+G143+G134</f>
        <v>1654.6799999999998</v>
      </c>
      <c r="H150" s="104">
        <f>H149+H143+H134</f>
        <v>44.82300000000001</v>
      </c>
      <c r="I150" s="104">
        <f>I149+I143+I134</f>
        <v>59.069</v>
      </c>
      <c r="J150" s="104"/>
      <c r="K150" s="104">
        <f>K149+K143+K134</f>
        <v>237.73</v>
      </c>
      <c r="L150" s="98"/>
    </row>
    <row r="151" spans="1:12" ht="17.25" customHeight="1">
      <c r="A151" s="10"/>
      <c r="B151" s="384" t="s">
        <v>146</v>
      </c>
      <c r="C151" s="384"/>
      <c r="D151" s="384"/>
      <c r="E151" s="384"/>
      <c r="F151" s="384"/>
      <c r="G151" s="384"/>
      <c r="H151" s="384"/>
      <c r="I151" s="384"/>
      <c r="J151" s="384"/>
      <c r="K151" s="384"/>
      <c r="L151" s="10"/>
    </row>
    <row r="152" spans="1:12" ht="17.25" customHeight="1">
      <c r="A152" s="10"/>
      <c r="B152" s="362" t="s">
        <v>192</v>
      </c>
      <c r="C152" s="362"/>
      <c r="D152" s="362"/>
      <c r="E152" s="362"/>
      <c r="F152" s="362"/>
      <c r="G152" s="362"/>
      <c r="H152" s="362"/>
      <c r="I152" s="362"/>
      <c r="J152" s="362"/>
      <c r="K152" s="362"/>
      <c r="L152" s="10"/>
    </row>
    <row r="153" spans="1:12" ht="16.5" customHeight="1">
      <c r="A153" s="10"/>
      <c r="B153" s="362" t="s">
        <v>151</v>
      </c>
      <c r="C153" s="362"/>
      <c r="D153" s="362"/>
      <c r="E153" s="362"/>
      <c r="F153" s="362"/>
      <c r="G153" s="362"/>
      <c r="H153" s="362"/>
      <c r="I153" s="362"/>
      <c r="J153" s="362"/>
      <c r="K153" s="362"/>
      <c r="L153" s="10"/>
    </row>
    <row r="154" spans="1:12" ht="22.5" customHeight="1">
      <c r="A154" s="10"/>
      <c r="B154" s="363" t="s">
        <v>15</v>
      </c>
      <c r="C154" s="364"/>
      <c r="D154" s="364"/>
      <c r="E154" s="364"/>
      <c r="F154" s="364"/>
      <c r="G154" s="364"/>
      <c r="H154" s="364"/>
      <c r="I154" s="364"/>
      <c r="J154" s="364"/>
      <c r="K154" s="364"/>
      <c r="L154" s="144"/>
    </row>
    <row r="155" spans="1:12" ht="18">
      <c r="A155" s="10"/>
      <c r="B155" s="369" t="s">
        <v>143</v>
      </c>
      <c r="C155" s="369" t="s">
        <v>0</v>
      </c>
      <c r="D155" s="369" t="s">
        <v>144</v>
      </c>
      <c r="E155" s="210"/>
      <c r="F155" s="360" t="s">
        <v>10</v>
      </c>
      <c r="G155" s="369" t="s">
        <v>141</v>
      </c>
      <c r="H155" s="381" t="s">
        <v>142</v>
      </c>
      <c r="I155" s="382"/>
      <c r="J155" s="382"/>
      <c r="K155" s="383"/>
      <c r="L155" s="3"/>
    </row>
    <row r="156" spans="1:12" ht="39" customHeight="1" thickBot="1">
      <c r="A156" s="10"/>
      <c r="B156" s="370"/>
      <c r="C156" s="370"/>
      <c r="D156" s="370"/>
      <c r="E156" s="224" t="s">
        <v>10</v>
      </c>
      <c r="F156" s="361"/>
      <c r="G156" s="370"/>
      <c r="H156" s="224" t="s">
        <v>2</v>
      </c>
      <c r="I156" s="224" t="s">
        <v>3</v>
      </c>
      <c r="J156" s="224" t="s">
        <v>47</v>
      </c>
      <c r="K156" s="224" t="s">
        <v>4</v>
      </c>
      <c r="L156" s="145"/>
    </row>
    <row r="157" spans="1:12" ht="30" customHeight="1" thickBot="1">
      <c r="A157" s="10"/>
      <c r="B157" s="365" t="s">
        <v>25</v>
      </c>
      <c r="C157" s="366"/>
      <c r="D157" s="366"/>
      <c r="E157" s="366"/>
      <c r="F157" s="380"/>
      <c r="G157" s="366"/>
      <c r="H157" s="366"/>
      <c r="I157" s="366"/>
      <c r="J157" s="366"/>
      <c r="K157" s="368"/>
      <c r="L157" s="146"/>
    </row>
    <row r="158" spans="1:12" ht="38.25" thickBot="1">
      <c r="A158" s="10"/>
      <c r="B158" s="42" t="s">
        <v>181</v>
      </c>
      <c r="C158" s="52" t="s">
        <v>42</v>
      </c>
      <c r="D158" s="64" t="s">
        <v>91</v>
      </c>
      <c r="E158" s="287">
        <v>25</v>
      </c>
      <c r="F158" s="172"/>
      <c r="G158" s="72">
        <v>529</v>
      </c>
      <c r="H158" s="72">
        <v>10</v>
      </c>
      <c r="I158" s="72">
        <v>20</v>
      </c>
      <c r="J158" s="72"/>
      <c r="K158" s="72">
        <v>72.81</v>
      </c>
      <c r="L158" s="147"/>
    </row>
    <row r="159" spans="1:12" ht="25.5" customHeight="1">
      <c r="A159" s="10"/>
      <c r="B159" s="92" t="s">
        <v>93</v>
      </c>
      <c r="C159" s="91" t="s">
        <v>89</v>
      </c>
      <c r="D159" s="58" t="s">
        <v>90</v>
      </c>
      <c r="E159" s="87"/>
      <c r="F159" s="51"/>
      <c r="G159" s="46">
        <v>60.25</v>
      </c>
      <c r="H159" s="51">
        <v>1.85</v>
      </c>
      <c r="I159" s="51">
        <v>1</v>
      </c>
      <c r="J159" s="51"/>
      <c r="K159" s="51">
        <v>10.93</v>
      </c>
      <c r="L159" s="175"/>
    </row>
    <row r="160" spans="1:12" ht="26.25" customHeight="1" thickBot="1">
      <c r="A160" s="10"/>
      <c r="B160" s="187" t="s">
        <v>93</v>
      </c>
      <c r="C160" s="180" t="s">
        <v>58</v>
      </c>
      <c r="D160" s="192" t="s">
        <v>182</v>
      </c>
      <c r="E160" s="181"/>
      <c r="F160" s="329"/>
      <c r="G160" s="182">
        <v>64</v>
      </c>
      <c r="H160" s="183">
        <v>0</v>
      </c>
      <c r="I160" s="183">
        <v>0</v>
      </c>
      <c r="J160" s="184"/>
      <c r="K160" s="185">
        <v>15.9</v>
      </c>
      <c r="L160" s="175"/>
    </row>
    <row r="161" spans="1:12" ht="29.25" customHeight="1" thickBot="1">
      <c r="A161" s="10"/>
      <c r="B161" s="42" t="s">
        <v>161</v>
      </c>
      <c r="C161" s="38" t="s">
        <v>6</v>
      </c>
      <c r="D161" s="48" t="s">
        <v>54</v>
      </c>
      <c r="E161" s="222">
        <v>0.6</v>
      </c>
      <c r="F161" s="51"/>
      <c r="G161" s="46">
        <v>2.8</v>
      </c>
      <c r="H161" s="51">
        <v>0.4</v>
      </c>
      <c r="I161" s="51">
        <v>0.1</v>
      </c>
      <c r="J161" s="51"/>
      <c r="K161" s="51">
        <v>0.08</v>
      </c>
      <c r="L161" s="148"/>
    </row>
    <row r="162" spans="1:12" ht="38.25" customHeight="1" thickBot="1">
      <c r="A162" s="10"/>
      <c r="B162" s="198" t="s">
        <v>93</v>
      </c>
      <c r="C162" s="44" t="s">
        <v>77</v>
      </c>
      <c r="D162" s="191" t="s">
        <v>54</v>
      </c>
      <c r="E162" s="45">
        <v>2</v>
      </c>
      <c r="F162" s="51"/>
      <c r="G162" s="39">
        <v>92</v>
      </c>
      <c r="H162" s="43">
        <v>1</v>
      </c>
      <c r="I162" s="43">
        <v>0.2</v>
      </c>
      <c r="J162" s="80"/>
      <c r="K162" s="108">
        <v>20.2</v>
      </c>
      <c r="L162" s="149"/>
    </row>
    <row r="163" spans="1:12" ht="19.5" thickBot="1">
      <c r="A163" s="10"/>
      <c r="B163" s="385" t="s">
        <v>28</v>
      </c>
      <c r="C163" s="386"/>
      <c r="D163" s="387"/>
      <c r="E163" s="322">
        <f>E158+E161+E162</f>
        <v>27.6</v>
      </c>
      <c r="F163" s="208"/>
      <c r="G163" s="30">
        <f>SUM(G158:G162)</f>
        <v>748.05</v>
      </c>
      <c r="H163" s="30">
        <f>SUM(H158:H162)</f>
        <v>13.25</v>
      </c>
      <c r="I163" s="30">
        <f>SUM(I158:I162)</f>
        <v>21.3</v>
      </c>
      <c r="J163" s="30"/>
      <c r="K163" s="30">
        <f>SUM(K158:K162)</f>
        <v>119.92000000000002</v>
      </c>
      <c r="L163" s="150"/>
    </row>
    <row r="164" spans="1:12" ht="30.75" customHeight="1" thickBot="1">
      <c r="A164" s="10"/>
      <c r="B164" s="404" t="s">
        <v>26</v>
      </c>
      <c r="C164" s="380"/>
      <c r="D164" s="380"/>
      <c r="E164" s="380"/>
      <c r="F164" s="367"/>
      <c r="G164" s="380"/>
      <c r="H164" s="380"/>
      <c r="I164" s="380"/>
      <c r="J164" s="380"/>
      <c r="K164" s="422"/>
      <c r="L164" s="146"/>
    </row>
    <row r="165" spans="1:12" ht="27" customHeight="1" thickBot="1">
      <c r="A165" s="10"/>
      <c r="B165" s="92" t="s">
        <v>207</v>
      </c>
      <c r="C165" s="91" t="s">
        <v>118</v>
      </c>
      <c r="D165" s="58" t="s">
        <v>61</v>
      </c>
      <c r="E165" s="222">
        <v>10.2</v>
      </c>
      <c r="F165" s="51"/>
      <c r="G165" s="298">
        <v>6</v>
      </c>
      <c r="H165" s="32">
        <v>0.48</v>
      </c>
      <c r="I165" s="32">
        <v>0.06</v>
      </c>
      <c r="J165" s="32"/>
      <c r="K165" s="32">
        <v>1.02</v>
      </c>
      <c r="L165" s="151"/>
    </row>
    <row r="166" spans="1:12" ht="45" customHeight="1">
      <c r="A166" s="10"/>
      <c r="B166" s="86" t="s">
        <v>180</v>
      </c>
      <c r="C166" s="176" t="s">
        <v>242</v>
      </c>
      <c r="D166" s="196" t="s">
        <v>76</v>
      </c>
      <c r="E166" s="330">
        <v>8.94</v>
      </c>
      <c r="F166" s="172"/>
      <c r="G166" s="285">
        <v>189.25</v>
      </c>
      <c r="H166" s="172">
        <v>8.94</v>
      </c>
      <c r="I166" s="172">
        <v>7.445</v>
      </c>
      <c r="J166" s="172"/>
      <c r="K166" s="172">
        <v>18.435</v>
      </c>
      <c r="L166" s="127"/>
    </row>
    <row r="167" spans="1:12" ht="32.25" customHeight="1" thickBot="1">
      <c r="A167" s="10"/>
      <c r="B167" s="82" t="s">
        <v>179</v>
      </c>
      <c r="C167" s="52" t="s">
        <v>128</v>
      </c>
      <c r="D167" s="189" t="s">
        <v>105</v>
      </c>
      <c r="E167" s="331"/>
      <c r="F167" s="172"/>
      <c r="G167" s="285">
        <v>36.82</v>
      </c>
      <c r="H167" s="172">
        <v>1.24</v>
      </c>
      <c r="I167" s="172">
        <v>0.16</v>
      </c>
      <c r="J167" s="172"/>
      <c r="K167" s="172">
        <v>7.6</v>
      </c>
      <c r="L167" s="127"/>
    </row>
    <row r="168" spans="1:12" ht="25.5" customHeight="1">
      <c r="A168" s="10"/>
      <c r="B168" s="92" t="s">
        <v>178</v>
      </c>
      <c r="C168" s="176" t="s">
        <v>177</v>
      </c>
      <c r="D168" s="196" t="s">
        <v>69</v>
      </c>
      <c r="E168" s="331">
        <v>15.36</v>
      </c>
      <c r="F168" s="172"/>
      <c r="G168" s="285">
        <v>84.7</v>
      </c>
      <c r="H168" s="172">
        <v>9.24</v>
      </c>
      <c r="I168" s="172">
        <v>2.24</v>
      </c>
      <c r="J168" s="172"/>
      <c r="K168" s="172">
        <v>6.79</v>
      </c>
      <c r="L168" s="127"/>
    </row>
    <row r="169" spans="1:12" ht="40.5" customHeight="1">
      <c r="A169" s="10"/>
      <c r="B169" s="86" t="s">
        <v>268</v>
      </c>
      <c r="C169" s="176" t="s">
        <v>267</v>
      </c>
      <c r="D169" s="196" t="s">
        <v>80</v>
      </c>
      <c r="E169" s="331">
        <v>3.62</v>
      </c>
      <c r="F169" s="172"/>
      <c r="G169" s="285">
        <v>163.26</v>
      </c>
      <c r="H169" s="172">
        <v>3</v>
      </c>
      <c r="I169" s="172">
        <v>9.54</v>
      </c>
      <c r="J169" s="172"/>
      <c r="K169" s="172">
        <v>14.76</v>
      </c>
      <c r="L169" s="127"/>
    </row>
    <row r="170" spans="1:12" ht="30.75" customHeight="1" thickBot="1">
      <c r="A170" s="10"/>
      <c r="B170" s="92" t="s">
        <v>176</v>
      </c>
      <c r="C170" s="91" t="s">
        <v>122</v>
      </c>
      <c r="D170" s="58" t="s">
        <v>54</v>
      </c>
      <c r="E170" s="87">
        <v>3.7</v>
      </c>
      <c r="F170" s="51"/>
      <c r="G170" s="46">
        <v>132.8</v>
      </c>
      <c r="H170" s="51">
        <v>0.66</v>
      </c>
      <c r="I170" s="51">
        <v>0.09</v>
      </c>
      <c r="J170" s="51"/>
      <c r="K170" s="51">
        <v>32.01</v>
      </c>
      <c r="L170" s="126"/>
    </row>
    <row r="171" spans="1:12" ht="30.75" customHeight="1" thickBot="1">
      <c r="A171" s="10"/>
      <c r="B171" s="42" t="s">
        <v>93</v>
      </c>
      <c r="C171" s="56" t="s">
        <v>33</v>
      </c>
      <c r="D171" s="177" t="s">
        <v>65</v>
      </c>
      <c r="E171" s="297">
        <v>1.65</v>
      </c>
      <c r="F171" s="51"/>
      <c r="G171" s="40">
        <v>47</v>
      </c>
      <c r="H171" s="41">
        <v>1.52</v>
      </c>
      <c r="I171" s="41">
        <v>0.16</v>
      </c>
      <c r="J171" s="154"/>
      <c r="K171" s="107">
        <v>9.84</v>
      </c>
      <c r="L171" s="126"/>
    </row>
    <row r="172" spans="1:12" ht="24" customHeight="1" thickBot="1">
      <c r="A172" s="10"/>
      <c r="B172" s="42" t="s">
        <v>93</v>
      </c>
      <c r="C172" s="38" t="s">
        <v>32</v>
      </c>
      <c r="D172" s="191" t="s">
        <v>65</v>
      </c>
      <c r="E172" s="233">
        <v>1.5</v>
      </c>
      <c r="F172" s="51"/>
      <c r="G172" s="40">
        <v>46.4</v>
      </c>
      <c r="H172" s="41">
        <v>1.12</v>
      </c>
      <c r="I172" s="41">
        <v>0.22</v>
      </c>
      <c r="J172" s="154"/>
      <c r="K172" s="107">
        <v>9.88</v>
      </c>
      <c r="L172" s="126"/>
    </row>
    <row r="173" spans="1:12" ht="21.75" customHeight="1">
      <c r="A173" s="10"/>
      <c r="B173" s="407" t="s">
        <v>30</v>
      </c>
      <c r="C173" s="407"/>
      <c r="D173" s="407"/>
      <c r="E173" s="332" t="e">
        <f>E165+E166+E169+#REF!+E170+E172</f>
        <v>#REF!</v>
      </c>
      <c r="F173" s="208"/>
      <c r="G173" s="333">
        <f>SUM(G165:G172)</f>
        <v>706.2299999999999</v>
      </c>
      <c r="H173" s="209">
        <f>SUM(H165:H172)</f>
        <v>26.2</v>
      </c>
      <c r="I173" s="209">
        <f>SUM(I165:I172)</f>
        <v>19.915</v>
      </c>
      <c r="J173" s="209"/>
      <c r="K173" s="209">
        <f>SUM(K165:K172)</f>
        <v>100.335</v>
      </c>
      <c r="L173" s="98"/>
    </row>
    <row r="174" spans="1:12" ht="27.75" customHeight="1" thickBot="1">
      <c r="A174" s="10"/>
      <c r="B174" s="405" t="s">
        <v>27</v>
      </c>
      <c r="C174" s="406"/>
      <c r="D174" s="406"/>
      <c r="E174" s="406"/>
      <c r="F174" s="406"/>
      <c r="G174" s="406"/>
      <c r="H174" s="406"/>
      <c r="I174" s="406"/>
      <c r="J174" s="406"/>
      <c r="K174" s="428"/>
      <c r="L174" s="125"/>
    </row>
    <row r="175" spans="1:12" ht="31.5" customHeight="1" thickBot="1">
      <c r="A175" s="10"/>
      <c r="B175" s="86" t="s">
        <v>93</v>
      </c>
      <c r="C175" s="52" t="s">
        <v>92</v>
      </c>
      <c r="D175" s="189" t="s">
        <v>66</v>
      </c>
      <c r="E175" s="97"/>
      <c r="F175" s="97"/>
      <c r="G175" s="53">
        <v>114</v>
      </c>
      <c r="H175" s="53">
        <v>1.5</v>
      </c>
      <c r="I175" s="53">
        <v>6.3</v>
      </c>
      <c r="J175" s="53"/>
      <c r="K175" s="53">
        <v>14.4</v>
      </c>
      <c r="L175" s="127"/>
    </row>
    <row r="176" spans="1:12" ht="26.25" customHeight="1" thickBot="1">
      <c r="A176" s="10"/>
      <c r="B176" s="86" t="s">
        <v>213</v>
      </c>
      <c r="C176" s="38" t="s">
        <v>214</v>
      </c>
      <c r="D176" s="26" t="s">
        <v>54</v>
      </c>
      <c r="E176" s="39">
        <v>9</v>
      </c>
      <c r="F176" s="49"/>
      <c r="G176" s="53">
        <v>100</v>
      </c>
      <c r="H176" s="53">
        <v>0.2</v>
      </c>
      <c r="I176" s="53">
        <v>0.2</v>
      </c>
      <c r="J176" s="53"/>
      <c r="K176" s="110">
        <v>19.96</v>
      </c>
      <c r="L176" s="127"/>
    </row>
    <row r="177" spans="1:12" ht="21" customHeight="1" thickBot="1">
      <c r="A177" s="10"/>
      <c r="B177" s="357" t="s">
        <v>269</v>
      </c>
      <c r="C177" s="358"/>
      <c r="D177" s="359"/>
      <c r="E177" s="49"/>
      <c r="F177" s="248">
        <v>195.05</v>
      </c>
      <c r="G177" s="171"/>
      <c r="H177" s="171"/>
      <c r="I177" s="171"/>
      <c r="J177" s="171"/>
      <c r="K177" s="171"/>
      <c r="L177" s="140"/>
    </row>
    <row r="178" spans="1:12" ht="19.5" customHeight="1" thickBot="1">
      <c r="A178" s="10"/>
      <c r="B178" s="371" t="s">
        <v>29</v>
      </c>
      <c r="C178" s="372"/>
      <c r="D178" s="392"/>
      <c r="E178" s="322">
        <f>E175+E177</f>
        <v>0</v>
      </c>
      <c r="F178" s="208"/>
      <c r="G178" s="104">
        <f>SUM(G175:G177)</f>
        <v>214</v>
      </c>
      <c r="H178" s="104">
        <f>SUM(H175:H177)</f>
        <v>1.7</v>
      </c>
      <c r="I178" s="104">
        <f>SUM(I175:I177)</f>
        <v>6.5</v>
      </c>
      <c r="J178" s="104"/>
      <c r="K178" s="104">
        <f>SUM(K175:K177)</f>
        <v>34.36</v>
      </c>
      <c r="L178" s="128"/>
    </row>
    <row r="179" spans="1:12" ht="19.5" customHeight="1" thickBot="1">
      <c r="A179" s="10"/>
      <c r="B179" s="371" t="s">
        <v>24</v>
      </c>
      <c r="C179" s="372"/>
      <c r="D179" s="372"/>
      <c r="E179" s="372"/>
      <c r="F179" s="304"/>
      <c r="G179" s="105">
        <f>G178+G173+G163</f>
        <v>1668.2799999999997</v>
      </c>
      <c r="H179" s="105">
        <f>H178+H173+H163</f>
        <v>41.15</v>
      </c>
      <c r="I179" s="105">
        <f>I178+I173+I163</f>
        <v>47.715</v>
      </c>
      <c r="J179" s="105"/>
      <c r="K179" s="105">
        <f>K178+K173+K163</f>
        <v>254.615</v>
      </c>
      <c r="L179" s="98"/>
    </row>
    <row r="180" spans="1:12" ht="18.75" customHeight="1">
      <c r="A180" s="57"/>
      <c r="B180" s="384" t="s">
        <v>146</v>
      </c>
      <c r="C180" s="384"/>
      <c r="D180" s="384"/>
      <c r="E180" s="384"/>
      <c r="F180" s="384"/>
      <c r="G180" s="384"/>
      <c r="H180" s="384"/>
      <c r="I180" s="384"/>
      <c r="J180" s="384"/>
      <c r="K180" s="384"/>
      <c r="L180" s="57"/>
    </row>
    <row r="181" spans="1:12" ht="18" customHeight="1">
      <c r="A181" s="57"/>
      <c r="B181" s="362" t="s">
        <v>192</v>
      </c>
      <c r="C181" s="362"/>
      <c r="D181" s="362"/>
      <c r="E181" s="362"/>
      <c r="F181" s="362"/>
      <c r="G181" s="362"/>
      <c r="H181" s="362"/>
      <c r="I181" s="362"/>
      <c r="J181" s="362"/>
      <c r="K181" s="362"/>
      <c r="L181" s="57"/>
    </row>
    <row r="182" spans="1:12" ht="19.5" customHeight="1">
      <c r="A182" s="57"/>
      <c r="B182" s="362" t="s">
        <v>151</v>
      </c>
      <c r="C182" s="362"/>
      <c r="D182" s="362"/>
      <c r="E182" s="362"/>
      <c r="F182" s="362"/>
      <c r="G182" s="362"/>
      <c r="H182" s="362"/>
      <c r="I182" s="362"/>
      <c r="J182" s="362"/>
      <c r="K182" s="362"/>
      <c r="L182" s="57"/>
    </row>
    <row r="183" spans="1:12" ht="27.75" customHeight="1">
      <c r="A183" s="57"/>
      <c r="B183" s="388" t="s">
        <v>16</v>
      </c>
      <c r="C183" s="389"/>
      <c r="D183" s="389"/>
      <c r="E183" s="389"/>
      <c r="F183" s="389"/>
      <c r="G183" s="389"/>
      <c r="H183" s="389"/>
      <c r="I183" s="389"/>
      <c r="J183" s="389"/>
      <c r="K183" s="116"/>
      <c r="L183" s="116"/>
    </row>
    <row r="184" spans="1:12" ht="18">
      <c r="A184" s="57"/>
      <c r="B184" s="369" t="s">
        <v>143</v>
      </c>
      <c r="C184" s="369" t="s">
        <v>0</v>
      </c>
      <c r="D184" s="369" t="s">
        <v>144</v>
      </c>
      <c r="E184" s="210"/>
      <c r="F184" s="360" t="s">
        <v>10</v>
      </c>
      <c r="G184" s="369" t="s">
        <v>141</v>
      </c>
      <c r="H184" s="381" t="s">
        <v>142</v>
      </c>
      <c r="I184" s="382"/>
      <c r="J184" s="382"/>
      <c r="K184" s="383"/>
      <c r="L184" s="57"/>
    </row>
    <row r="185" spans="1:12" ht="40.5" customHeight="1" thickBot="1">
      <c r="A185" s="10"/>
      <c r="B185" s="370"/>
      <c r="C185" s="370"/>
      <c r="D185" s="370"/>
      <c r="E185" s="224" t="s">
        <v>10</v>
      </c>
      <c r="F185" s="361"/>
      <c r="G185" s="370"/>
      <c r="H185" s="224" t="s">
        <v>2</v>
      </c>
      <c r="I185" s="224" t="s">
        <v>3</v>
      </c>
      <c r="J185" s="224" t="s">
        <v>47</v>
      </c>
      <c r="K185" s="224" t="s">
        <v>4</v>
      </c>
      <c r="L185" s="124"/>
    </row>
    <row r="186" spans="1:12" ht="30.75" customHeight="1" thickBot="1">
      <c r="A186" s="10"/>
      <c r="B186" s="365" t="s">
        <v>25</v>
      </c>
      <c r="C186" s="366"/>
      <c r="D186" s="366"/>
      <c r="E186" s="366"/>
      <c r="F186" s="366"/>
      <c r="G186" s="366"/>
      <c r="H186" s="366"/>
      <c r="I186" s="366"/>
      <c r="J186" s="366"/>
      <c r="K186" s="368"/>
      <c r="L186" s="125"/>
    </row>
    <row r="187" spans="1:12" ht="38.25" thickBot="1">
      <c r="A187" s="10"/>
      <c r="B187" s="42" t="s">
        <v>185</v>
      </c>
      <c r="C187" s="78" t="s">
        <v>240</v>
      </c>
      <c r="D187" s="64" t="s">
        <v>107</v>
      </c>
      <c r="E187" s="53">
        <v>25</v>
      </c>
      <c r="F187" s="72"/>
      <c r="G187" s="72">
        <v>208.5</v>
      </c>
      <c r="H187" s="72">
        <v>21.12</v>
      </c>
      <c r="I187" s="72">
        <v>4.95</v>
      </c>
      <c r="J187" s="72"/>
      <c r="K187" s="72">
        <v>25.68</v>
      </c>
      <c r="L187" s="73"/>
    </row>
    <row r="188" spans="1:12" ht="22.5" customHeight="1">
      <c r="A188" s="10"/>
      <c r="B188" s="217" t="s">
        <v>98</v>
      </c>
      <c r="C188" s="91" t="s">
        <v>97</v>
      </c>
      <c r="D188" s="199" t="s">
        <v>83</v>
      </c>
      <c r="E188" s="228">
        <v>3.54</v>
      </c>
      <c r="F188" s="228"/>
      <c r="G188" s="51">
        <v>141.3</v>
      </c>
      <c r="H188" s="51">
        <v>5.22</v>
      </c>
      <c r="I188" s="51">
        <v>7.47</v>
      </c>
      <c r="J188" s="51"/>
      <c r="K188" s="51">
        <v>13.35</v>
      </c>
      <c r="L188" s="126"/>
    </row>
    <row r="189" spans="1:12" ht="23.25" customHeight="1" thickBot="1">
      <c r="A189" s="10"/>
      <c r="B189" s="229" t="s">
        <v>170</v>
      </c>
      <c r="C189" s="91" t="s">
        <v>70</v>
      </c>
      <c r="D189" s="48" t="s">
        <v>54</v>
      </c>
      <c r="E189" s="222">
        <v>0.6</v>
      </c>
      <c r="F189" s="126"/>
      <c r="G189" s="51">
        <v>81</v>
      </c>
      <c r="H189" s="51">
        <v>1.52</v>
      </c>
      <c r="I189" s="51">
        <v>1.35</v>
      </c>
      <c r="J189" s="51"/>
      <c r="K189" s="51">
        <v>15.9</v>
      </c>
      <c r="L189" s="126"/>
    </row>
    <row r="190" spans="1:12" ht="30.75" customHeight="1" thickBot="1">
      <c r="A190" s="10"/>
      <c r="B190" s="86" t="s">
        <v>93</v>
      </c>
      <c r="C190" s="91" t="s">
        <v>222</v>
      </c>
      <c r="D190" s="92" t="s">
        <v>54</v>
      </c>
      <c r="E190" s="51">
        <v>12.8</v>
      </c>
      <c r="F190" s="51"/>
      <c r="G190" s="51">
        <v>168</v>
      </c>
      <c r="H190" s="51">
        <v>5.2</v>
      </c>
      <c r="I190" s="51">
        <v>5</v>
      </c>
      <c r="J190" s="51"/>
      <c r="K190" s="51">
        <v>24.4</v>
      </c>
      <c r="L190" s="73"/>
    </row>
    <row r="191" spans="1:12" ht="19.5" customHeight="1" thickBot="1">
      <c r="A191" s="10"/>
      <c r="B191" s="385" t="s">
        <v>28</v>
      </c>
      <c r="C191" s="386"/>
      <c r="D191" s="387"/>
      <c r="E191" s="30" t="e">
        <f>E187+E188+#REF!+#REF!+E190+#REF!</f>
        <v>#REF!</v>
      </c>
      <c r="F191" s="30"/>
      <c r="G191" s="30">
        <f>SUM(G187:G190)</f>
        <v>598.8</v>
      </c>
      <c r="H191" s="30">
        <f>SUM(H187:H190)</f>
        <v>33.06</v>
      </c>
      <c r="I191" s="30">
        <f>SUM(I187:I190)</f>
        <v>18.77</v>
      </c>
      <c r="J191" s="30"/>
      <c r="K191" s="30">
        <f>SUM(K187:K190)</f>
        <v>79.33</v>
      </c>
      <c r="L191" s="128"/>
    </row>
    <row r="192" spans="1:12" ht="28.5" customHeight="1" thickBot="1">
      <c r="A192" s="10"/>
      <c r="B192" s="365" t="s">
        <v>26</v>
      </c>
      <c r="C192" s="366"/>
      <c r="D192" s="366"/>
      <c r="E192" s="366"/>
      <c r="F192" s="380"/>
      <c r="G192" s="366"/>
      <c r="H192" s="366"/>
      <c r="I192" s="366"/>
      <c r="J192" s="366"/>
      <c r="K192" s="368"/>
      <c r="L192" s="125"/>
    </row>
    <row r="193" spans="1:12" ht="34.5" customHeight="1" thickBot="1">
      <c r="A193" s="10"/>
      <c r="B193" s="42" t="s">
        <v>93</v>
      </c>
      <c r="C193" s="38" t="s">
        <v>248</v>
      </c>
      <c r="D193" s="190" t="s">
        <v>61</v>
      </c>
      <c r="E193" s="222">
        <v>3.2</v>
      </c>
      <c r="F193" s="51"/>
      <c r="G193" s="49">
        <v>71.4</v>
      </c>
      <c r="H193" s="49">
        <v>1.14</v>
      </c>
      <c r="I193" s="49">
        <v>5.34</v>
      </c>
      <c r="J193" s="49"/>
      <c r="K193" s="49">
        <v>4.62</v>
      </c>
      <c r="L193" s="126"/>
    </row>
    <row r="194" spans="1:12" ht="42" customHeight="1" thickBot="1">
      <c r="A194" s="10"/>
      <c r="B194" s="20" t="s">
        <v>186</v>
      </c>
      <c r="C194" s="33" t="s">
        <v>130</v>
      </c>
      <c r="D194" s="20" t="s">
        <v>82</v>
      </c>
      <c r="E194" s="230">
        <v>15.9</v>
      </c>
      <c r="F194" s="172"/>
      <c r="G194" s="27">
        <v>122.5</v>
      </c>
      <c r="H194" s="28">
        <v>6.18</v>
      </c>
      <c r="I194" s="28">
        <v>7</v>
      </c>
      <c r="J194" s="28"/>
      <c r="K194" s="28">
        <v>8.14</v>
      </c>
      <c r="L194" s="73"/>
    </row>
    <row r="195" spans="1:12" ht="30" customHeight="1" thickBot="1">
      <c r="A195" s="10"/>
      <c r="B195" s="43" t="s">
        <v>223</v>
      </c>
      <c r="C195" s="76" t="s">
        <v>131</v>
      </c>
      <c r="D195" s="191" t="s">
        <v>215</v>
      </c>
      <c r="E195" s="334" t="s">
        <v>46</v>
      </c>
      <c r="F195" s="335"/>
      <c r="G195" s="40">
        <v>383</v>
      </c>
      <c r="H195" s="41">
        <v>12.3</v>
      </c>
      <c r="I195" s="41">
        <v>29.5</v>
      </c>
      <c r="J195" s="154"/>
      <c r="K195" s="107">
        <v>16.58</v>
      </c>
      <c r="L195" s="103"/>
    </row>
    <row r="196" spans="1:12" ht="42.75" customHeight="1" thickBot="1">
      <c r="A196" s="10"/>
      <c r="B196" s="20" t="s">
        <v>150</v>
      </c>
      <c r="C196" s="56" t="s">
        <v>115</v>
      </c>
      <c r="D196" s="48" t="s">
        <v>54</v>
      </c>
      <c r="E196" s="222"/>
      <c r="F196" s="51"/>
      <c r="G196" s="49">
        <v>94.23</v>
      </c>
      <c r="H196" s="49">
        <v>0.211</v>
      </c>
      <c r="I196" s="49">
        <v>0.95</v>
      </c>
      <c r="J196" s="49"/>
      <c r="K196" s="49">
        <v>22.8</v>
      </c>
      <c r="L196" s="126"/>
    </row>
    <row r="197" spans="1:12" ht="32.25" customHeight="1" thickBot="1">
      <c r="A197" s="10"/>
      <c r="B197" s="42" t="s">
        <v>93</v>
      </c>
      <c r="C197" s="38" t="s">
        <v>32</v>
      </c>
      <c r="D197" s="191" t="s">
        <v>224</v>
      </c>
      <c r="E197" s="233">
        <v>1.5</v>
      </c>
      <c r="F197" s="51"/>
      <c r="G197" s="40">
        <v>92.8</v>
      </c>
      <c r="H197" s="41">
        <v>2.24</v>
      </c>
      <c r="I197" s="41">
        <v>0.44</v>
      </c>
      <c r="J197" s="154"/>
      <c r="K197" s="107">
        <v>19.76</v>
      </c>
      <c r="L197" s="129"/>
    </row>
    <row r="198" spans="1:12" ht="19.5" thickBot="1">
      <c r="A198" s="10"/>
      <c r="B198" s="385" t="s">
        <v>30</v>
      </c>
      <c r="C198" s="386"/>
      <c r="D198" s="387"/>
      <c r="E198" s="317" t="e">
        <f>E193+E194+E195+#REF!+E196+#REF!+E197</f>
        <v>#VALUE!</v>
      </c>
      <c r="F198" s="209"/>
      <c r="G198" s="30">
        <f>SUM(G193:G197)</f>
        <v>763.93</v>
      </c>
      <c r="H198" s="30">
        <f>SUM(H193:H197)</f>
        <v>22.070999999999998</v>
      </c>
      <c r="I198" s="30">
        <f>SUM(I193:I197)</f>
        <v>43.230000000000004</v>
      </c>
      <c r="J198" s="30"/>
      <c r="K198" s="30">
        <f>SUM(K193:K197)</f>
        <v>71.9</v>
      </c>
      <c r="L198" s="128"/>
    </row>
    <row r="199" spans="1:12" ht="30.75" customHeight="1" thickBot="1">
      <c r="A199" s="10"/>
      <c r="B199" s="365" t="s">
        <v>27</v>
      </c>
      <c r="C199" s="366"/>
      <c r="D199" s="366"/>
      <c r="E199" s="366"/>
      <c r="F199" s="367"/>
      <c r="G199" s="366"/>
      <c r="H199" s="366"/>
      <c r="I199" s="366"/>
      <c r="J199" s="366"/>
      <c r="K199" s="368"/>
      <c r="L199" s="125"/>
    </row>
    <row r="200" spans="1:12" ht="28.5" customHeight="1" thickBot="1">
      <c r="A200" s="10"/>
      <c r="B200" s="42" t="s">
        <v>93</v>
      </c>
      <c r="C200" s="277" t="s">
        <v>138</v>
      </c>
      <c r="D200" s="189" t="s">
        <v>61</v>
      </c>
      <c r="E200" s="314">
        <v>3.32</v>
      </c>
      <c r="F200" s="170"/>
      <c r="G200" s="53">
        <v>201</v>
      </c>
      <c r="H200" s="53">
        <v>1.38</v>
      </c>
      <c r="I200" s="53">
        <v>12.24</v>
      </c>
      <c r="J200" s="53"/>
      <c r="K200" s="53">
        <v>31.92</v>
      </c>
      <c r="L200" s="126"/>
    </row>
    <row r="201" spans="1:12" ht="38.25" customHeight="1" thickBot="1">
      <c r="A201" s="10"/>
      <c r="B201" s="42" t="s">
        <v>161</v>
      </c>
      <c r="C201" s="38" t="s">
        <v>6</v>
      </c>
      <c r="D201" s="48" t="s">
        <v>54</v>
      </c>
      <c r="E201" s="222">
        <v>3.7</v>
      </c>
      <c r="F201" s="51"/>
      <c r="G201" s="49">
        <v>2.8</v>
      </c>
      <c r="H201" s="49">
        <v>0.4</v>
      </c>
      <c r="I201" s="49">
        <v>0.1</v>
      </c>
      <c r="J201" s="49"/>
      <c r="K201" s="49">
        <v>0.08</v>
      </c>
      <c r="L201" s="126"/>
    </row>
    <row r="202" spans="1:12" ht="19.5" thickBot="1">
      <c r="A202" s="10"/>
      <c r="B202" s="20" t="s">
        <v>93</v>
      </c>
      <c r="C202" s="31" t="s">
        <v>87</v>
      </c>
      <c r="D202" s="26" t="s">
        <v>71</v>
      </c>
      <c r="E202" s="233">
        <v>13.2</v>
      </c>
      <c r="F202" s="354"/>
      <c r="G202" s="221">
        <v>94.6</v>
      </c>
      <c r="H202" s="27">
        <v>1.98</v>
      </c>
      <c r="I202" s="27">
        <v>0.44</v>
      </c>
      <c r="J202" s="27"/>
      <c r="K202" s="28">
        <v>17.82</v>
      </c>
      <c r="L202" s="73"/>
    </row>
    <row r="203" spans="1:12" ht="22.5" customHeight="1" thickBot="1">
      <c r="A203" s="10"/>
      <c r="B203" s="357" t="s">
        <v>269</v>
      </c>
      <c r="C203" s="358"/>
      <c r="D203" s="359"/>
      <c r="E203" s="222"/>
      <c r="F203" s="249">
        <v>195.05</v>
      </c>
      <c r="G203" s="172"/>
      <c r="H203" s="53"/>
      <c r="I203" s="53"/>
      <c r="J203" s="53"/>
      <c r="K203" s="53"/>
      <c r="L203" s="73"/>
    </row>
    <row r="204" spans="1:12" ht="27.75" customHeight="1" thickBot="1">
      <c r="A204" s="10"/>
      <c r="B204" s="371" t="s">
        <v>29</v>
      </c>
      <c r="C204" s="372"/>
      <c r="D204" s="392"/>
      <c r="E204" s="336">
        <f>E200+E201+E202</f>
        <v>20.22</v>
      </c>
      <c r="F204" s="355"/>
      <c r="G204" s="104">
        <f>SUM(G200:G202)</f>
        <v>298.4</v>
      </c>
      <c r="H204" s="104">
        <f>SUM(H200:H202)</f>
        <v>3.76</v>
      </c>
      <c r="I204" s="104">
        <f>SUM(I200:I202)</f>
        <v>12.78</v>
      </c>
      <c r="J204" s="104"/>
      <c r="K204" s="104">
        <f>SUM(K200:K202)</f>
        <v>49.82</v>
      </c>
      <c r="L204" s="98"/>
    </row>
    <row r="205" spans="1:12" ht="27.75" customHeight="1" thickBot="1">
      <c r="A205" s="10"/>
      <c r="B205" s="371" t="s">
        <v>24</v>
      </c>
      <c r="C205" s="372"/>
      <c r="D205" s="372"/>
      <c r="E205" s="372"/>
      <c r="F205" s="304"/>
      <c r="G205" s="105">
        <f>G204+G198+G191</f>
        <v>1661.1299999999999</v>
      </c>
      <c r="H205" s="105">
        <f>H204+H198+H191</f>
        <v>58.891</v>
      </c>
      <c r="I205" s="105">
        <f>I204+I198+I191</f>
        <v>74.78</v>
      </c>
      <c r="J205" s="105"/>
      <c r="K205" s="105">
        <f>K204+K198+K191</f>
        <v>201.05</v>
      </c>
      <c r="L205" s="98"/>
    </row>
    <row r="206" spans="1:12" ht="16.5" customHeight="1">
      <c r="A206" s="10"/>
      <c r="B206" s="384" t="s">
        <v>146</v>
      </c>
      <c r="C206" s="384"/>
      <c r="D206" s="384"/>
      <c r="E206" s="384"/>
      <c r="F206" s="384"/>
      <c r="G206" s="384"/>
      <c r="H206" s="384"/>
      <c r="I206" s="384"/>
      <c r="J206" s="384"/>
      <c r="K206" s="384"/>
      <c r="L206" s="57"/>
    </row>
    <row r="207" spans="1:12" ht="17.25" customHeight="1">
      <c r="A207" s="10"/>
      <c r="B207" s="362" t="s">
        <v>192</v>
      </c>
      <c r="C207" s="362"/>
      <c r="D207" s="362"/>
      <c r="E207" s="362"/>
      <c r="F207" s="362"/>
      <c r="G207" s="362"/>
      <c r="H207" s="362"/>
      <c r="I207" s="362"/>
      <c r="J207" s="362"/>
      <c r="K207" s="362"/>
      <c r="L207" s="57"/>
    </row>
    <row r="208" spans="1:12" ht="19.5" customHeight="1">
      <c r="A208" s="10"/>
      <c r="B208" s="390" t="s">
        <v>171</v>
      </c>
      <c r="C208" s="390"/>
      <c r="D208" s="390"/>
      <c r="E208" s="390"/>
      <c r="F208" s="390"/>
      <c r="G208" s="390"/>
      <c r="H208" s="390"/>
      <c r="I208" s="390"/>
      <c r="J208" s="390"/>
      <c r="K208" s="390"/>
      <c r="L208" s="57"/>
    </row>
    <row r="209" spans="1:12" ht="20.25">
      <c r="A209" s="10"/>
      <c r="B209" s="388" t="s">
        <v>17</v>
      </c>
      <c r="C209" s="389"/>
      <c r="D209" s="389"/>
      <c r="E209" s="389"/>
      <c r="F209" s="389"/>
      <c r="G209" s="389"/>
      <c r="H209" s="389"/>
      <c r="I209" s="389"/>
      <c r="J209" s="389"/>
      <c r="K209" s="389"/>
      <c r="L209" s="116"/>
    </row>
    <row r="210" spans="1:12" ht="18">
      <c r="A210" s="10"/>
      <c r="B210" s="369" t="s">
        <v>143</v>
      </c>
      <c r="C210" s="369" t="s">
        <v>0</v>
      </c>
      <c r="D210" s="369" t="s">
        <v>144</v>
      </c>
      <c r="E210" s="210"/>
      <c r="F210" s="360" t="s">
        <v>10</v>
      </c>
      <c r="G210" s="369" t="s">
        <v>141</v>
      </c>
      <c r="H210" s="381" t="s">
        <v>142</v>
      </c>
      <c r="I210" s="382"/>
      <c r="J210" s="382"/>
      <c r="K210" s="383"/>
      <c r="L210" s="57"/>
    </row>
    <row r="211" spans="1:12" ht="36.75" customHeight="1" thickBot="1">
      <c r="A211" s="10"/>
      <c r="B211" s="370"/>
      <c r="C211" s="370"/>
      <c r="D211" s="370"/>
      <c r="E211" s="224" t="s">
        <v>10</v>
      </c>
      <c r="F211" s="361"/>
      <c r="G211" s="370"/>
      <c r="H211" s="224" t="s">
        <v>2</v>
      </c>
      <c r="I211" s="224" t="s">
        <v>3</v>
      </c>
      <c r="J211" s="224" t="s">
        <v>47</v>
      </c>
      <c r="K211" s="224" t="s">
        <v>4</v>
      </c>
      <c r="L211" s="124"/>
    </row>
    <row r="212" spans="1:12" ht="30" customHeight="1" thickBot="1">
      <c r="A212" s="10"/>
      <c r="B212" s="365" t="s">
        <v>25</v>
      </c>
      <c r="C212" s="366"/>
      <c r="D212" s="366"/>
      <c r="E212" s="366"/>
      <c r="F212" s="380"/>
      <c r="G212" s="366"/>
      <c r="H212" s="366"/>
      <c r="I212" s="366"/>
      <c r="J212" s="366"/>
      <c r="K212" s="368"/>
      <c r="L212" s="125"/>
    </row>
    <row r="213" spans="1:12" ht="43.5" customHeight="1" thickBot="1">
      <c r="A213" s="10"/>
      <c r="B213" s="42" t="s">
        <v>166</v>
      </c>
      <c r="C213" s="38" t="s">
        <v>132</v>
      </c>
      <c r="D213" s="48" t="s">
        <v>79</v>
      </c>
      <c r="E213" s="222">
        <v>6.23</v>
      </c>
      <c r="F213" s="51"/>
      <c r="G213" s="49">
        <v>253.8</v>
      </c>
      <c r="H213" s="49">
        <v>5.9</v>
      </c>
      <c r="I213" s="49">
        <v>10.9</v>
      </c>
      <c r="J213" s="49"/>
      <c r="K213" s="49">
        <v>32.7</v>
      </c>
      <c r="L213" s="126"/>
    </row>
    <row r="214" spans="1:12" ht="20.25" customHeight="1" hidden="1">
      <c r="A214" s="10"/>
      <c r="B214" s="424"/>
      <c r="C214" s="78" t="s">
        <v>7</v>
      </c>
      <c r="D214" s="79">
        <v>14611</v>
      </c>
      <c r="E214" s="73"/>
      <c r="F214" s="172"/>
      <c r="G214" s="80"/>
      <c r="H214" s="80"/>
      <c r="I214" s="80"/>
      <c r="J214" s="80"/>
      <c r="K214" s="80"/>
      <c r="L214" s="126"/>
    </row>
    <row r="215" spans="1:12" ht="37.5" customHeight="1" hidden="1">
      <c r="A215" s="10"/>
      <c r="B215" s="425"/>
      <c r="C215" s="78" t="s">
        <v>8</v>
      </c>
      <c r="D215" s="81">
        <v>41183</v>
      </c>
      <c r="E215" s="73"/>
      <c r="F215" s="172"/>
      <c r="G215" s="80"/>
      <c r="H215" s="80"/>
      <c r="I215" s="80"/>
      <c r="J215" s="80"/>
      <c r="K215" s="80"/>
      <c r="L215" s="126"/>
    </row>
    <row r="216" spans="1:12" ht="19.5" customHeight="1" hidden="1" thickBot="1">
      <c r="A216" s="10"/>
      <c r="B216" s="425"/>
      <c r="C216" s="245"/>
      <c r="D216" s="79">
        <v>43831</v>
      </c>
      <c r="E216" s="73"/>
      <c r="F216" s="172"/>
      <c r="G216" s="80"/>
      <c r="H216" s="80"/>
      <c r="I216" s="80"/>
      <c r="J216" s="80"/>
      <c r="K216" s="80"/>
      <c r="L216" s="126"/>
    </row>
    <row r="217" spans="1:12" ht="31.5" customHeight="1">
      <c r="A217" s="10"/>
      <c r="B217" s="202" t="s">
        <v>187</v>
      </c>
      <c r="C217" s="283" t="s">
        <v>124</v>
      </c>
      <c r="D217" s="204" t="s">
        <v>60</v>
      </c>
      <c r="E217" s="337">
        <v>1.5</v>
      </c>
      <c r="F217" s="282"/>
      <c r="G217" s="307">
        <v>141.8</v>
      </c>
      <c r="H217" s="231">
        <v>2.18</v>
      </c>
      <c r="I217" s="231">
        <v>3.52</v>
      </c>
      <c r="J217" s="231"/>
      <c r="K217" s="231">
        <v>25.3</v>
      </c>
      <c r="L217" s="133"/>
    </row>
    <row r="218" spans="1:12" ht="33" customHeight="1" thickBot="1">
      <c r="A218" s="10"/>
      <c r="B218" s="92" t="s">
        <v>161</v>
      </c>
      <c r="C218" s="278" t="s">
        <v>6</v>
      </c>
      <c r="D218" s="92" t="s">
        <v>54</v>
      </c>
      <c r="E218" s="87">
        <v>3.7</v>
      </c>
      <c r="F218" s="51"/>
      <c r="G218" s="46">
        <v>2.8</v>
      </c>
      <c r="H218" s="51">
        <v>0.4</v>
      </c>
      <c r="I218" s="51">
        <v>0.1</v>
      </c>
      <c r="J218" s="51"/>
      <c r="K218" s="51">
        <v>0.08</v>
      </c>
      <c r="L218" s="73"/>
    </row>
    <row r="219" spans="1:12" ht="42.75" customHeight="1" thickBot="1">
      <c r="A219" s="10"/>
      <c r="B219" s="272" t="s">
        <v>93</v>
      </c>
      <c r="C219" s="246" t="s">
        <v>77</v>
      </c>
      <c r="D219" s="279" t="s">
        <v>54</v>
      </c>
      <c r="E219" s="280">
        <v>2</v>
      </c>
      <c r="F219" s="51"/>
      <c r="G219" s="49">
        <v>92</v>
      </c>
      <c r="H219" s="152">
        <v>1</v>
      </c>
      <c r="I219" s="152">
        <v>0.2</v>
      </c>
      <c r="J219" s="80"/>
      <c r="K219" s="281">
        <v>20.2</v>
      </c>
      <c r="L219" s="73"/>
    </row>
    <row r="220" spans="1:12" ht="19.5" thickBot="1">
      <c r="A220" s="10"/>
      <c r="B220" s="385" t="s">
        <v>28</v>
      </c>
      <c r="C220" s="386"/>
      <c r="D220" s="387"/>
      <c r="E220" s="317" t="e">
        <f>E213+E217+#REF!+E218+E219</f>
        <v>#REF!</v>
      </c>
      <c r="F220" s="209"/>
      <c r="G220" s="30">
        <f>SUM(G213:G219)</f>
        <v>490.40000000000003</v>
      </c>
      <c r="H220" s="30">
        <f>SUM(H213:H219)</f>
        <v>9.48</v>
      </c>
      <c r="I220" s="30">
        <f>SUM(I213:I219)</f>
        <v>14.719999999999999</v>
      </c>
      <c r="J220" s="158"/>
      <c r="K220" s="30">
        <f>SUM(K213:K219)</f>
        <v>78.28</v>
      </c>
      <c r="L220" s="128"/>
    </row>
    <row r="221" spans="1:12" ht="30" customHeight="1" thickBot="1">
      <c r="A221" s="10"/>
      <c r="B221" s="365" t="s">
        <v>26</v>
      </c>
      <c r="C221" s="366"/>
      <c r="D221" s="366"/>
      <c r="E221" s="366"/>
      <c r="F221" s="367"/>
      <c r="G221" s="366"/>
      <c r="H221" s="366"/>
      <c r="I221" s="366"/>
      <c r="J221" s="366"/>
      <c r="K221" s="368"/>
      <c r="L221" s="125"/>
    </row>
    <row r="222" spans="1:12" ht="34.5" customHeight="1" thickBot="1">
      <c r="A222" s="10"/>
      <c r="B222" s="20" t="s">
        <v>165</v>
      </c>
      <c r="C222" s="25" t="s">
        <v>84</v>
      </c>
      <c r="D222" s="26" t="s">
        <v>80</v>
      </c>
      <c r="E222" s="303">
        <v>11.9</v>
      </c>
      <c r="F222" s="92"/>
      <c r="G222" s="71">
        <v>84.6</v>
      </c>
      <c r="H222" s="71">
        <v>0.72</v>
      </c>
      <c r="I222" s="71">
        <v>0.72</v>
      </c>
      <c r="J222" s="71"/>
      <c r="K222" s="34">
        <v>17.64</v>
      </c>
      <c r="L222" s="103"/>
    </row>
    <row r="223" spans="1:12" ht="47.25" customHeight="1" thickBot="1">
      <c r="A223" s="10"/>
      <c r="B223" s="34" t="s">
        <v>156</v>
      </c>
      <c r="C223" s="33" t="s">
        <v>155</v>
      </c>
      <c r="D223" s="34" t="s">
        <v>76</v>
      </c>
      <c r="E223" s="220">
        <v>17.75</v>
      </c>
      <c r="F223" s="172"/>
      <c r="G223" s="27">
        <v>150</v>
      </c>
      <c r="H223" s="34">
        <v>6.06</v>
      </c>
      <c r="I223" s="34">
        <v>4.955</v>
      </c>
      <c r="J223" s="220"/>
      <c r="K223" s="172">
        <v>17.6</v>
      </c>
      <c r="L223" s="73"/>
    </row>
    <row r="224" spans="1:12" ht="38.25" customHeight="1" thickBot="1">
      <c r="A224" s="10"/>
      <c r="B224" s="223" t="s">
        <v>189</v>
      </c>
      <c r="C224" s="156" t="s">
        <v>188</v>
      </c>
      <c r="D224" s="193" t="s">
        <v>69</v>
      </c>
      <c r="E224" s="314">
        <v>19.7</v>
      </c>
      <c r="F224" s="170"/>
      <c r="G224" s="53">
        <v>105.7</v>
      </c>
      <c r="H224" s="53">
        <v>9.45</v>
      </c>
      <c r="I224" s="53">
        <v>5.25</v>
      </c>
      <c r="J224" s="287"/>
      <c r="K224" s="172">
        <v>5.11</v>
      </c>
      <c r="L224" s="73"/>
    </row>
    <row r="225" spans="1:12" ht="38.25" customHeight="1" thickBot="1">
      <c r="A225" s="237"/>
      <c r="B225" s="92" t="s">
        <v>190</v>
      </c>
      <c r="C225" s="156" t="s">
        <v>191</v>
      </c>
      <c r="D225" s="194" t="s">
        <v>80</v>
      </c>
      <c r="E225" s="230">
        <v>2.84</v>
      </c>
      <c r="F225" s="172"/>
      <c r="G225" s="27">
        <v>135.18</v>
      </c>
      <c r="H225" s="28">
        <v>3.7</v>
      </c>
      <c r="I225" s="28">
        <v>5.8</v>
      </c>
      <c r="J225" s="28"/>
      <c r="K225" s="110">
        <v>17</v>
      </c>
      <c r="L225" s="73"/>
    </row>
    <row r="226" spans="1:12" ht="38.25" customHeight="1" thickBot="1">
      <c r="A226" s="10"/>
      <c r="B226" s="86" t="s">
        <v>167</v>
      </c>
      <c r="C226" s="52" t="s">
        <v>34</v>
      </c>
      <c r="D226" s="64" t="s">
        <v>54</v>
      </c>
      <c r="E226" s="287">
        <v>1.76</v>
      </c>
      <c r="F226" s="172"/>
      <c r="G226" s="53">
        <v>122.2</v>
      </c>
      <c r="H226" s="53">
        <v>0.346</v>
      </c>
      <c r="I226" s="53">
        <v>0.076</v>
      </c>
      <c r="J226" s="53"/>
      <c r="K226" s="53">
        <v>29.85</v>
      </c>
      <c r="L226" s="126"/>
    </row>
    <row r="227" spans="1:12" ht="36" customHeight="1" thickBot="1">
      <c r="A227" s="10"/>
      <c r="B227" s="42" t="s">
        <v>93</v>
      </c>
      <c r="C227" s="56" t="s">
        <v>33</v>
      </c>
      <c r="D227" s="177" t="s">
        <v>65</v>
      </c>
      <c r="E227" s="297">
        <v>1.65</v>
      </c>
      <c r="F227" s="51"/>
      <c r="G227" s="40">
        <v>47</v>
      </c>
      <c r="H227" s="41">
        <v>1.52</v>
      </c>
      <c r="I227" s="41">
        <v>0.16</v>
      </c>
      <c r="J227" s="154"/>
      <c r="K227" s="107">
        <v>9.84</v>
      </c>
      <c r="L227" s="126"/>
    </row>
    <row r="228" spans="1:12" ht="34.5" customHeight="1" thickBot="1">
      <c r="A228" s="10"/>
      <c r="B228" s="42" t="s">
        <v>93</v>
      </c>
      <c r="C228" s="38" t="s">
        <v>32</v>
      </c>
      <c r="D228" s="191" t="s">
        <v>65</v>
      </c>
      <c r="E228" s="233">
        <v>1.5</v>
      </c>
      <c r="F228" s="51"/>
      <c r="G228" s="40">
        <v>46.4</v>
      </c>
      <c r="H228" s="41">
        <v>1.12</v>
      </c>
      <c r="I228" s="41">
        <v>0.22</v>
      </c>
      <c r="J228" s="154"/>
      <c r="K228" s="107">
        <v>9.88</v>
      </c>
      <c r="L228" s="129"/>
    </row>
    <row r="229" spans="1:12" ht="19.5" customHeight="1" thickBot="1">
      <c r="A229" s="10"/>
      <c r="B229" s="385" t="s">
        <v>30</v>
      </c>
      <c r="C229" s="386"/>
      <c r="D229" s="387"/>
      <c r="E229" s="338" t="e">
        <f>E222+E223+#REF!+E225+E226+E227+E228</f>
        <v>#REF!</v>
      </c>
      <c r="F229" s="209"/>
      <c r="G229" s="93">
        <f>SUM(G222:G228)</f>
        <v>691.08</v>
      </c>
      <c r="H229" s="84">
        <f>SUM(H222:H228)</f>
        <v>22.915999999999997</v>
      </c>
      <c r="I229" s="84">
        <f>SUM(I222:I228)</f>
        <v>17.181</v>
      </c>
      <c r="J229" s="84"/>
      <c r="K229" s="84">
        <f>SUM(K222:K228)</f>
        <v>106.92</v>
      </c>
      <c r="L229" s="128"/>
    </row>
    <row r="230" spans="1:12" ht="29.25" customHeight="1" thickBot="1">
      <c r="A230" s="10"/>
      <c r="B230" s="365" t="s">
        <v>27</v>
      </c>
      <c r="C230" s="366"/>
      <c r="D230" s="366"/>
      <c r="E230" s="366"/>
      <c r="F230" s="367"/>
      <c r="G230" s="366"/>
      <c r="H230" s="366"/>
      <c r="I230" s="366"/>
      <c r="J230" s="366"/>
      <c r="K230" s="368"/>
      <c r="L230" s="125"/>
    </row>
    <row r="231" spans="1:14" ht="40.5" customHeight="1" thickBot="1">
      <c r="A231" s="10"/>
      <c r="B231" s="86" t="s">
        <v>93</v>
      </c>
      <c r="C231" s="52" t="s">
        <v>137</v>
      </c>
      <c r="D231" s="189" t="s">
        <v>63</v>
      </c>
      <c r="E231" s="302"/>
      <c r="F231" s="301"/>
      <c r="G231" s="53">
        <v>52.8</v>
      </c>
      <c r="H231" s="53">
        <v>0.52</v>
      </c>
      <c r="I231" s="53">
        <v>2.8</v>
      </c>
      <c r="J231" s="53"/>
      <c r="K231" s="53">
        <v>6.6</v>
      </c>
      <c r="L231" s="126"/>
      <c r="M231" s="2"/>
      <c r="N231" s="1"/>
    </row>
    <row r="232" spans="1:12" ht="32.25" customHeight="1" thickBot="1">
      <c r="A232" s="10"/>
      <c r="B232" s="86" t="s">
        <v>93</v>
      </c>
      <c r="C232" s="91" t="s">
        <v>133</v>
      </c>
      <c r="D232" s="92" t="s">
        <v>81</v>
      </c>
      <c r="E232" s="87">
        <v>12.8</v>
      </c>
      <c r="F232" s="51"/>
      <c r="G232" s="46">
        <v>118.75</v>
      </c>
      <c r="H232" s="51">
        <v>3.125</v>
      </c>
      <c r="I232" s="51">
        <v>3.75</v>
      </c>
      <c r="J232" s="51"/>
      <c r="K232" s="51">
        <v>19.125</v>
      </c>
      <c r="L232" s="126"/>
    </row>
    <row r="233" spans="1:12" ht="28.5" customHeight="1" thickBot="1">
      <c r="A233" s="10"/>
      <c r="B233" s="357" t="s">
        <v>269</v>
      </c>
      <c r="C233" s="358"/>
      <c r="D233" s="359"/>
      <c r="E233" s="49"/>
      <c r="F233" s="248">
        <v>195.05</v>
      </c>
      <c r="G233" s="51"/>
      <c r="H233" s="51"/>
      <c r="I233" s="51"/>
      <c r="J233" s="51"/>
      <c r="K233" s="51"/>
      <c r="L233" s="126"/>
    </row>
    <row r="234" spans="1:12" ht="24" customHeight="1" thickBot="1">
      <c r="A234" s="10"/>
      <c r="B234" s="418" t="s">
        <v>29</v>
      </c>
      <c r="C234" s="418"/>
      <c r="D234" s="418"/>
      <c r="E234" s="317">
        <f>E231+E232+E260</f>
        <v>13</v>
      </c>
      <c r="F234" s="339"/>
      <c r="G234" s="104">
        <f>SUM(G231:G232)</f>
        <v>171.55</v>
      </c>
      <c r="H234" s="104">
        <f>SUM(H231:H232)</f>
        <v>3.645</v>
      </c>
      <c r="I234" s="104">
        <f>SUM(I231:I232)</f>
        <v>6.55</v>
      </c>
      <c r="J234" s="104"/>
      <c r="K234" s="104">
        <f>SUM(K231:K232)</f>
        <v>25.725</v>
      </c>
      <c r="L234" s="128"/>
    </row>
    <row r="235" spans="1:12" ht="21.75" customHeight="1" thickBot="1">
      <c r="A235" s="10"/>
      <c r="B235" s="374" t="s">
        <v>24</v>
      </c>
      <c r="C235" s="375"/>
      <c r="D235" s="375"/>
      <c r="E235" s="372"/>
      <c r="F235" s="304"/>
      <c r="G235" s="105">
        <f>G234+G229+G220</f>
        <v>1353.0300000000002</v>
      </c>
      <c r="H235" s="105">
        <f>H234+H229+H220</f>
        <v>36.041</v>
      </c>
      <c r="I235" s="105">
        <f>I234+I229+I220</f>
        <v>38.451</v>
      </c>
      <c r="J235" s="105"/>
      <c r="K235" s="105">
        <f>K234+K229+K220</f>
        <v>210.925</v>
      </c>
      <c r="L235" s="98"/>
    </row>
    <row r="236" spans="1:12" ht="19.5" customHeight="1">
      <c r="A236" s="10"/>
      <c r="B236" s="384" t="s">
        <v>146</v>
      </c>
      <c r="C236" s="384"/>
      <c r="D236" s="384"/>
      <c r="E236" s="384"/>
      <c r="F236" s="384"/>
      <c r="G236" s="384"/>
      <c r="H236" s="384"/>
      <c r="I236" s="384"/>
      <c r="J236" s="384"/>
      <c r="K236" s="384"/>
      <c r="L236" s="57"/>
    </row>
    <row r="237" spans="1:12" ht="19.5" customHeight="1">
      <c r="A237" s="10"/>
      <c r="B237" s="362" t="s">
        <v>192</v>
      </c>
      <c r="C237" s="362"/>
      <c r="D237" s="362"/>
      <c r="E237" s="362"/>
      <c r="F237" s="362"/>
      <c r="G237" s="362"/>
      <c r="H237" s="362"/>
      <c r="I237" s="362"/>
      <c r="J237" s="362"/>
      <c r="K237" s="362"/>
      <c r="L237" s="57"/>
    </row>
    <row r="238" spans="1:12" ht="28.5" customHeight="1">
      <c r="A238" s="10"/>
      <c r="B238" s="388" t="s">
        <v>18</v>
      </c>
      <c r="C238" s="389"/>
      <c r="D238" s="389"/>
      <c r="E238" s="389"/>
      <c r="F238" s="389"/>
      <c r="G238" s="389"/>
      <c r="H238" s="389"/>
      <c r="I238" s="389"/>
      <c r="J238" s="389"/>
      <c r="K238" s="389"/>
      <c r="L238" s="116"/>
    </row>
    <row r="239" spans="1:12" ht="25.5" customHeight="1">
      <c r="A239" s="10"/>
      <c r="B239" s="369" t="s">
        <v>143</v>
      </c>
      <c r="C239" s="369" t="s">
        <v>0</v>
      </c>
      <c r="D239" s="369" t="s">
        <v>144</v>
      </c>
      <c r="E239" s="210"/>
      <c r="F239" s="360" t="s">
        <v>10</v>
      </c>
      <c r="G239" s="369" t="s">
        <v>141</v>
      </c>
      <c r="H239" s="381" t="s">
        <v>142</v>
      </c>
      <c r="I239" s="382"/>
      <c r="J239" s="382"/>
      <c r="K239" s="383"/>
      <c r="L239" s="112"/>
    </row>
    <row r="240" spans="1:12" ht="48.75" customHeight="1" thickBot="1">
      <c r="A240" s="10"/>
      <c r="B240" s="370"/>
      <c r="C240" s="370"/>
      <c r="D240" s="370"/>
      <c r="E240" s="224" t="s">
        <v>10</v>
      </c>
      <c r="F240" s="361"/>
      <c r="G240" s="370"/>
      <c r="H240" s="224" t="s">
        <v>2</v>
      </c>
      <c r="I240" s="224" t="s">
        <v>3</v>
      </c>
      <c r="J240" s="224" t="s">
        <v>47</v>
      </c>
      <c r="K240" s="224" t="s">
        <v>4</v>
      </c>
      <c r="L240" s="124"/>
    </row>
    <row r="241" spans="1:12" ht="30.75" customHeight="1">
      <c r="A241" s="10"/>
      <c r="B241" s="404" t="s">
        <v>25</v>
      </c>
      <c r="C241" s="380"/>
      <c r="D241" s="380"/>
      <c r="E241" s="380"/>
      <c r="F241" s="380"/>
      <c r="G241" s="380"/>
      <c r="H241" s="380"/>
      <c r="I241" s="380"/>
      <c r="J241" s="380"/>
      <c r="K241" s="422"/>
      <c r="L241" s="125"/>
    </row>
    <row r="242" spans="1:12" ht="30.75" customHeight="1" thickBot="1">
      <c r="A242" s="10"/>
      <c r="B242" s="92" t="s">
        <v>152</v>
      </c>
      <c r="C242" s="243" t="s">
        <v>153</v>
      </c>
      <c r="D242" s="244" t="s">
        <v>106</v>
      </c>
      <c r="E242" s="87">
        <v>6.38</v>
      </c>
      <c r="F242" s="51"/>
      <c r="G242" s="46">
        <v>299.3</v>
      </c>
      <c r="H242" s="51">
        <v>14.4</v>
      </c>
      <c r="I242" s="51">
        <v>25.6</v>
      </c>
      <c r="J242" s="51"/>
      <c r="K242" s="51">
        <v>2.7</v>
      </c>
      <c r="L242" s="125"/>
    </row>
    <row r="243" spans="1:12" ht="23.25" customHeight="1" thickBot="1">
      <c r="A243" s="10"/>
      <c r="B243" s="241" t="s">
        <v>98</v>
      </c>
      <c r="C243" s="91" t="s">
        <v>99</v>
      </c>
      <c r="D243" s="58" t="s">
        <v>83</v>
      </c>
      <c r="E243" s="19">
        <v>1.13</v>
      </c>
      <c r="F243" s="51"/>
      <c r="G243" s="46">
        <v>141.3</v>
      </c>
      <c r="H243" s="51">
        <v>5.22</v>
      </c>
      <c r="I243" s="51">
        <v>7.47</v>
      </c>
      <c r="J243" s="87"/>
      <c r="K243" s="109">
        <v>13.35</v>
      </c>
      <c r="L243" s="125"/>
    </row>
    <row r="244" spans="1:12" ht="29.25" customHeight="1" thickBot="1">
      <c r="A244" s="10"/>
      <c r="B244" s="242" t="s">
        <v>184</v>
      </c>
      <c r="C244" s="176" t="s">
        <v>9</v>
      </c>
      <c r="D244" s="86" t="s">
        <v>54</v>
      </c>
      <c r="E244" s="287">
        <v>4.56</v>
      </c>
      <c r="F244" s="172"/>
      <c r="G244" s="53">
        <v>118.6</v>
      </c>
      <c r="H244" s="53">
        <v>4.08</v>
      </c>
      <c r="I244" s="53">
        <v>3.54</v>
      </c>
      <c r="J244" s="53"/>
      <c r="K244" s="53">
        <v>17.58</v>
      </c>
      <c r="L244" s="126"/>
    </row>
    <row r="245" spans="1:12" ht="6" customHeight="1" hidden="1" thickBot="1">
      <c r="A245" s="10"/>
      <c r="B245" s="42" t="s">
        <v>184</v>
      </c>
      <c r="C245" s="52" t="s">
        <v>9</v>
      </c>
      <c r="D245" s="82" t="s">
        <v>54</v>
      </c>
      <c r="E245" s="306">
        <v>4.56</v>
      </c>
      <c r="F245" s="172"/>
      <c r="G245" s="53">
        <v>118.6</v>
      </c>
      <c r="H245" s="53">
        <v>4.08</v>
      </c>
      <c r="I245" s="53">
        <v>3.54</v>
      </c>
      <c r="J245" s="53"/>
      <c r="K245" s="53">
        <v>17.58</v>
      </c>
      <c r="L245" s="126"/>
    </row>
    <row r="246" spans="1:12" ht="5.25" customHeight="1" hidden="1" thickBot="1">
      <c r="A246" s="10"/>
      <c r="B246" s="89"/>
      <c r="C246" s="88"/>
      <c r="D246" s="114"/>
      <c r="E246" s="140"/>
      <c r="F246" s="188"/>
      <c r="G246" s="90"/>
      <c r="H246" s="90"/>
      <c r="I246" s="90"/>
      <c r="J246" s="90"/>
      <c r="K246" s="90"/>
      <c r="L246" s="140"/>
    </row>
    <row r="247" spans="1:12" ht="39" customHeight="1" thickBot="1">
      <c r="A247" s="10"/>
      <c r="B247" s="198" t="s">
        <v>93</v>
      </c>
      <c r="C247" s="44" t="s">
        <v>77</v>
      </c>
      <c r="D247" s="191" t="s">
        <v>54</v>
      </c>
      <c r="E247" s="45">
        <v>2</v>
      </c>
      <c r="F247" s="51"/>
      <c r="G247" s="39">
        <v>92</v>
      </c>
      <c r="H247" s="43">
        <v>1</v>
      </c>
      <c r="I247" s="43">
        <v>0.2</v>
      </c>
      <c r="J247" s="80"/>
      <c r="K247" s="108">
        <v>20.2</v>
      </c>
      <c r="L247" s="139"/>
    </row>
    <row r="248" spans="1:12" ht="19.5" customHeight="1" thickBot="1">
      <c r="A248" s="10"/>
      <c r="B248" s="385" t="s">
        <v>28</v>
      </c>
      <c r="C248" s="386"/>
      <c r="D248" s="397"/>
      <c r="E248" s="317" t="e">
        <f>#REF!+#REF!+E244+E245+E246+E247+#REF!</f>
        <v>#REF!</v>
      </c>
      <c r="F248" s="209"/>
      <c r="G248" s="30">
        <f>SUM(G242:G247)</f>
        <v>769.8000000000001</v>
      </c>
      <c r="H248" s="30">
        <f>SUM(H242:H247)</f>
        <v>28.78</v>
      </c>
      <c r="I248" s="30">
        <f>SUM(I242:I247)</f>
        <v>40.35</v>
      </c>
      <c r="J248" s="30"/>
      <c r="K248" s="30">
        <f>SUM(K242:K247)</f>
        <v>71.41</v>
      </c>
      <c r="L248" s="128"/>
    </row>
    <row r="249" spans="1:12" ht="28.5" customHeight="1" thickBot="1">
      <c r="A249" s="10"/>
      <c r="B249" s="365" t="s">
        <v>26</v>
      </c>
      <c r="C249" s="366"/>
      <c r="D249" s="366"/>
      <c r="E249" s="366"/>
      <c r="F249" s="367"/>
      <c r="G249" s="366"/>
      <c r="H249" s="366"/>
      <c r="I249" s="366"/>
      <c r="J249" s="366"/>
      <c r="K249" s="368"/>
      <c r="L249" s="125"/>
    </row>
    <row r="250" spans="1:12" ht="38.25" customHeight="1" thickBot="1">
      <c r="A250" s="10"/>
      <c r="B250" s="42" t="s">
        <v>147</v>
      </c>
      <c r="C250" s="38" t="s">
        <v>114</v>
      </c>
      <c r="D250" s="190" t="s">
        <v>61</v>
      </c>
      <c r="E250" s="222">
        <v>3.2</v>
      </c>
      <c r="F250" s="51"/>
      <c r="G250" s="48">
        <v>7.2</v>
      </c>
      <c r="H250" s="48">
        <v>0.42</v>
      </c>
      <c r="I250" s="190" t="s">
        <v>154</v>
      </c>
      <c r="J250" s="49"/>
      <c r="K250" s="49">
        <v>1.14</v>
      </c>
      <c r="L250" s="103"/>
    </row>
    <row r="251" spans="1:12" ht="43.5" customHeight="1" thickBot="1">
      <c r="A251" s="10"/>
      <c r="B251" s="92" t="s">
        <v>163</v>
      </c>
      <c r="C251" s="156" t="s">
        <v>193</v>
      </c>
      <c r="D251" s="191" t="s">
        <v>82</v>
      </c>
      <c r="E251" s="220">
        <v>17.75</v>
      </c>
      <c r="F251" s="172"/>
      <c r="G251" s="285">
        <v>150</v>
      </c>
      <c r="H251" s="172">
        <v>6.5</v>
      </c>
      <c r="I251" s="172">
        <v>7.05</v>
      </c>
      <c r="J251" s="221"/>
      <c r="K251" s="68">
        <v>13</v>
      </c>
      <c r="L251" s="73"/>
    </row>
    <row r="252" spans="1:12" ht="19.5" customHeight="1" hidden="1" thickBot="1">
      <c r="A252" s="10"/>
      <c r="B252" s="92"/>
      <c r="C252" s="219" t="s">
        <v>45</v>
      </c>
      <c r="D252" s="55" t="s">
        <v>44</v>
      </c>
      <c r="E252" s="220">
        <v>17.75</v>
      </c>
      <c r="F252" s="172"/>
      <c r="G252" s="285"/>
      <c r="H252" s="172"/>
      <c r="I252" s="172"/>
      <c r="J252" s="221"/>
      <c r="K252" s="68"/>
      <c r="L252" s="73"/>
    </row>
    <row r="253" spans="1:12" ht="42.75" customHeight="1" thickBot="1">
      <c r="A253" s="10"/>
      <c r="B253" s="86" t="s">
        <v>194</v>
      </c>
      <c r="C253" s="4" t="s">
        <v>135</v>
      </c>
      <c r="D253" s="189" t="s">
        <v>72</v>
      </c>
      <c r="E253" s="154">
        <v>163.6</v>
      </c>
      <c r="F253" s="41"/>
      <c r="G253" s="340">
        <v>351.5</v>
      </c>
      <c r="H253" s="86">
        <v>22.06</v>
      </c>
      <c r="I253" s="196" t="s">
        <v>195</v>
      </c>
      <c r="J253" s="27"/>
      <c r="K253" s="27">
        <v>0.485</v>
      </c>
      <c r="L253" s="73"/>
    </row>
    <row r="254" spans="1:12" ht="25.5" customHeight="1" thickBot="1">
      <c r="A254" s="10"/>
      <c r="B254" s="50" t="s">
        <v>159</v>
      </c>
      <c r="C254" s="67" t="s">
        <v>55</v>
      </c>
      <c r="D254" s="194" t="s">
        <v>80</v>
      </c>
      <c r="E254" s="222">
        <v>7.08</v>
      </c>
      <c r="F254" s="51"/>
      <c r="G254" s="299">
        <v>292.5</v>
      </c>
      <c r="H254" s="86">
        <v>10.3</v>
      </c>
      <c r="I254" s="189" t="s">
        <v>225</v>
      </c>
      <c r="J254" s="49"/>
      <c r="K254" s="49">
        <v>46.4</v>
      </c>
      <c r="L254" s="126"/>
    </row>
    <row r="255" spans="1:12" ht="28.5" customHeight="1" thickBot="1">
      <c r="A255" s="10"/>
      <c r="B255" s="86" t="s">
        <v>167</v>
      </c>
      <c r="C255" s="176" t="s">
        <v>53</v>
      </c>
      <c r="D255" s="71" t="s">
        <v>54</v>
      </c>
      <c r="E255" s="230">
        <v>1.76</v>
      </c>
      <c r="F255" s="172"/>
      <c r="G255" s="285">
        <v>114.8</v>
      </c>
      <c r="H255" s="172">
        <v>0.78</v>
      </c>
      <c r="I255" s="27">
        <v>0.046</v>
      </c>
      <c r="J255" s="28"/>
      <c r="K255" s="28">
        <v>27.63</v>
      </c>
      <c r="L255" s="127"/>
    </row>
    <row r="256" spans="1:12" ht="0.75" customHeight="1" thickBot="1">
      <c r="A256" s="10"/>
      <c r="B256" s="188"/>
      <c r="C256" s="166"/>
      <c r="D256" s="83">
        <v>14642</v>
      </c>
      <c r="E256" s="297"/>
      <c r="F256" s="51"/>
      <c r="G256" s="49"/>
      <c r="H256" s="152"/>
      <c r="I256" s="43"/>
      <c r="J256" s="43"/>
      <c r="K256" s="43"/>
      <c r="L256" s="126"/>
    </row>
    <row r="257" spans="1:12" ht="34.5" customHeight="1" thickBot="1">
      <c r="A257" s="10"/>
      <c r="B257" s="42" t="s">
        <v>93</v>
      </c>
      <c r="C257" s="38" t="s">
        <v>32</v>
      </c>
      <c r="D257" s="191" t="s">
        <v>224</v>
      </c>
      <c r="E257" s="233">
        <v>1.5</v>
      </c>
      <c r="F257" s="51"/>
      <c r="G257" s="40">
        <v>92.8</v>
      </c>
      <c r="H257" s="41">
        <v>2.24</v>
      </c>
      <c r="I257" s="41">
        <v>0.44</v>
      </c>
      <c r="J257" s="154"/>
      <c r="K257" s="107">
        <v>19.76</v>
      </c>
      <c r="L257" s="129"/>
    </row>
    <row r="258" spans="1:12" ht="24" customHeight="1" thickBot="1">
      <c r="A258" s="10"/>
      <c r="B258" s="395" t="s">
        <v>30</v>
      </c>
      <c r="C258" s="396"/>
      <c r="D258" s="387"/>
      <c r="E258" s="338">
        <f>E250+E251+E253+E254+E255+E256+E257</f>
        <v>194.89</v>
      </c>
      <c r="F258" s="209"/>
      <c r="G258" s="93">
        <f>SUM(G250:G257)</f>
        <v>1008.8</v>
      </c>
      <c r="H258" s="84">
        <f>SUM(H250:H257)</f>
        <v>42.300000000000004</v>
      </c>
      <c r="I258" s="84">
        <f>SUM(I250:I257)</f>
        <v>7.5360000000000005</v>
      </c>
      <c r="J258" s="84"/>
      <c r="K258" s="84">
        <f>SUM(K250:K257)</f>
        <v>108.415</v>
      </c>
      <c r="L258" s="128"/>
    </row>
    <row r="259" spans="1:12" ht="28.5" customHeight="1" thickBot="1">
      <c r="A259" s="10"/>
      <c r="B259" s="365" t="s">
        <v>27</v>
      </c>
      <c r="C259" s="366"/>
      <c r="D259" s="366"/>
      <c r="E259" s="366"/>
      <c r="F259" s="367"/>
      <c r="G259" s="366"/>
      <c r="H259" s="366"/>
      <c r="I259" s="366"/>
      <c r="J259" s="366"/>
      <c r="K259" s="368"/>
      <c r="L259" s="125"/>
    </row>
    <row r="260" spans="1:12" ht="27" customHeight="1" thickBot="1">
      <c r="A260" s="10"/>
      <c r="B260" s="86" t="s">
        <v>161</v>
      </c>
      <c r="C260" s="176" t="s">
        <v>6</v>
      </c>
      <c r="D260" s="86" t="s">
        <v>54</v>
      </c>
      <c r="E260" s="341">
        <v>0.2</v>
      </c>
      <c r="F260" s="170"/>
      <c r="G260" s="342">
        <v>2.8</v>
      </c>
      <c r="H260" s="164">
        <v>0.4</v>
      </c>
      <c r="I260" s="164">
        <v>0.1</v>
      </c>
      <c r="J260" s="164"/>
      <c r="K260" s="164">
        <v>0.08</v>
      </c>
      <c r="L260" s="126"/>
    </row>
    <row r="261" spans="1:12" ht="35.25" customHeight="1" thickBot="1">
      <c r="A261" s="10"/>
      <c r="B261" s="82" t="s">
        <v>93</v>
      </c>
      <c r="C261" s="52" t="s">
        <v>108</v>
      </c>
      <c r="D261" s="194" t="s">
        <v>61</v>
      </c>
      <c r="E261" s="14">
        <v>8.5</v>
      </c>
      <c r="F261" s="75"/>
      <c r="G261" s="46">
        <v>312</v>
      </c>
      <c r="H261" s="51">
        <v>4.98</v>
      </c>
      <c r="I261" s="51">
        <v>19.2</v>
      </c>
      <c r="J261" s="51"/>
      <c r="K261" s="51">
        <v>30.78</v>
      </c>
      <c r="L261" s="127"/>
    </row>
    <row r="262" spans="1:12" ht="19.5" thickBot="1">
      <c r="A262" s="10"/>
      <c r="B262" s="47" t="s">
        <v>165</v>
      </c>
      <c r="C262" s="25" t="s">
        <v>85</v>
      </c>
      <c r="D262" s="26" t="s">
        <v>71</v>
      </c>
      <c r="E262" s="233">
        <v>9</v>
      </c>
      <c r="F262" s="51"/>
      <c r="G262" s="285">
        <v>211.2</v>
      </c>
      <c r="H262" s="172">
        <v>3.3</v>
      </c>
      <c r="I262" s="172">
        <v>1.1</v>
      </c>
      <c r="J262" s="172"/>
      <c r="K262" s="172">
        <v>46.2</v>
      </c>
      <c r="L262" s="127"/>
    </row>
    <row r="263" spans="1:12" ht="24.75" customHeight="1" thickBot="1">
      <c r="A263" s="10"/>
      <c r="B263" s="357" t="s">
        <v>269</v>
      </c>
      <c r="C263" s="358"/>
      <c r="D263" s="359"/>
      <c r="E263" s="49"/>
      <c r="F263" s="248">
        <v>195.05</v>
      </c>
      <c r="G263" s="172"/>
      <c r="H263" s="172"/>
      <c r="I263" s="172"/>
      <c r="J263" s="172"/>
      <c r="K263" s="172"/>
      <c r="L263" s="127"/>
    </row>
    <row r="264" spans="1:12" ht="29.25" customHeight="1" thickBot="1">
      <c r="A264" s="10"/>
      <c r="B264" s="371" t="s">
        <v>29</v>
      </c>
      <c r="C264" s="372"/>
      <c r="D264" s="392"/>
      <c r="E264" s="317">
        <f>SUM(E260:E262)</f>
        <v>17.7</v>
      </c>
      <c r="F264" s="209"/>
      <c r="G264" s="104">
        <f>SUM(G260:G262)</f>
        <v>526</v>
      </c>
      <c r="H264" s="104">
        <f>SUM(H260:H262)</f>
        <v>8.68</v>
      </c>
      <c r="I264" s="104">
        <f>SUM(I260:I262)</f>
        <v>20.400000000000002</v>
      </c>
      <c r="J264" s="104"/>
      <c r="K264" s="104">
        <f>SUM(K260:K262)</f>
        <v>77.06</v>
      </c>
      <c r="L264" s="128"/>
    </row>
    <row r="265" spans="1:12" ht="25.5" customHeight="1" thickBot="1">
      <c r="A265" s="10"/>
      <c r="B265" s="371" t="s">
        <v>24</v>
      </c>
      <c r="C265" s="372"/>
      <c r="D265" s="372"/>
      <c r="E265" s="372"/>
      <c r="F265" s="304"/>
      <c r="G265" s="105">
        <f>G264+G258+G248</f>
        <v>2304.6</v>
      </c>
      <c r="H265" s="104">
        <f>H264+H258+H248</f>
        <v>79.76</v>
      </c>
      <c r="I265" s="104">
        <f>I264+I258+I248</f>
        <v>68.286</v>
      </c>
      <c r="J265" s="104"/>
      <c r="K265" s="104">
        <f>K264+K258+K248</f>
        <v>256.885</v>
      </c>
      <c r="L265" s="98"/>
    </row>
    <row r="266" spans="1:12" ht="17.25" customHeight="1">
      <c r="A266" s="10"/>
      <c r="B266" s="384" t="s">
        <v>146</v>
      </c>
      <c r="C266" s="384"/>
      <c r="D266" s="384"/>
      <c r="E266" s="384"/>
      <c r="F266" s="384"/>
      <c r="G266" s="384"/>
      <c r="H266" s="384"/>
      <c r="I266" s="384"/>
      <c r="J266" s="384"/>
      <c r="K266" s="384"/>
      <c r="L266" s="10"/>
    </row>
    <row r="267" spans="1:12" ht="21" customHeight="1">
      <c r="A267" s="10"/>
      <c r="B267" s="362" t="s">
        <v>192</v>
      </c>
      <c r="C267" s="362"/>
      <c r="D267" s="362"/>
      <c r="E267" s="362"/>
      <c r="F267" s="362"/>
      <c r="G267" s="362"/>
      <c r="H267" s="362"/>
      <c r="I267" s="362"/>
      <c r="J267" s="362"/>
      <c r="K267" s="362"/>
      <c r="L267" s="10"/>
    </row>
    <row r="268" spans="1:12" ht="24.75" customHeight="1">
      <c r="A268" s="10"/>
      <c r="B268" s="363" t="s">
        <v>19</v>
      </c>
      <c r="C268" s="364"/>
      <c r="D268" s="364"/>
      <c r="E268" s="364"/>
      <c r="F268" s="364"/>
      <c r="G268" s="364"/>
      <c r="H268" s="364"/>
      <c r="I268" s="364"/>
      <c r="J268" s="364"/>
      <c r="K268" s="364"/>
      <c r="L268" s="118"/>
    </row>
    <row r="269" spans="1:12" ht="18">
      <c r="A269" s="10"/>
      <c r="B269" s="369" t="s">
        <v>143</v>
      </c>
      <c r="C269" s="369" t="s">
        <v>0</v>
      </c>
      <c r="D269" s="369" t="s">
        <v>144</v>
      </c>
      <c r="E269" s="210"/>
      <c r="F269" s="360" t="s">
        <v>10</v>
      </c>
      <c r="G269" s="369" t="s">
        <v>141</v>
      </c>
      <c r="H269" s="381" t="s">
        <v>142</v>
      </c>
      <c r="I269" s="382"/>
      <c r="J269" s="382"/>
      <c r="K269" s="383"/>
      <c r="L269" s="10"/>
    </row>
    <row r="270" spans="1:12" ht="48" customHeight="1" thickBot="1">
      <c r="A270" s="10"/>
      <c r="B270" s="370"/>
      <c r="C270" s="370"/>
      <c r="D270" s="370"/>
      <c r="E270" s="224" t="s">
        <v>10</v>
      </c>
      <c r="F270" s="361"/>
      <c r="G270" s="370"/>
      <c r="H270" s="224" t="s">
        <v>2</v>
      </c>
      <c r="I270" s="224" t="s">
        <v>3</v>
      </c>
      <c r="J270" s="224" t="s">
        <v>47</v>
      </c>
      <c r="K270" s="224" t="s">
        <v>4</v>
      </c>
      <c r="L270" s="124"/>
    </row>
    <row r="271" spans="1:12" ht="32.25" customHeight="1">
      <c r="A271" s="10"/>
      <c r="B271" s="404" t="s">
        <v>25</v>
      </c>
      <c r="C271" s="380"/>
      <c r="D271" s="380"/>
      <c r="E271" s="380"/>
      <c r="F271" s="380"/>
      <c r="G271" s="380"/>
      <c r="H271" s="380"/>
      <c r="I271" s="380"/>
      <c r="J271" s="380"/>
      <c r="K271" s="422"/>
      <c r="L271" s="125"/>
    </row>
    <row r="272" spans="1:12" ht="39.75" customHeight="1">
      <c r="A272" s="10"/>
      <c r="B272" s="86" t="s">
        <v>200</v>
      </c>
      <c r="C272" s="85" t="s">
        <v>199</v>
      </c>
      <c r="D272" s="86" t="s">
        <v>79</v>
      </c>
      <c r="E272" s="170">
        <v>6.54</v>
      </c>
      <c r="F272" s="170"/>
      <c r="G272" s="172">
        <v>287</v>
      </c>
      <c r="H272" s="172">
        <v>5.9</v>
      </c>
      <c r="I272" s="172">
        <v>10.6</v>
      </c>
      <c r="J272" s="172"/>
      <c r="K272" s="172">
        <v>41.9</v>
      </c>
      <c r="L272" s="127"/>
    </row>
    <row r="273" spans="1:12" ht="19.5" customHeight="1">
      <c r="A273" s="10"/>
      <c r="B273" s="92" t="s">
        <v>93</v>
      </c>
      <c r="C273" s="91" t="s">
        <v>102</v>
      </c>
      <c r="D273" s="58" t="s">
        <v>90</v>
      </c>
      <c r="E273" s="210"/>
      <c r="F273" s="210"/>
      <c r="G273" s="234">
        <v>64.75</v>
      </c>
      <c r="H273" s="234">
        <v>1.925</v>
      </c>
      <c r="I273" s="234">
        <v>0.75</v>
      </c>
      <c r="J273" s="234"/>
      <c r="K273" s="234">
        <v>12.525</v>
      </c>
      <c r="L273" s="133"/>
    </row>
    <row r="274" spans="1:12" ht="20.25" customHeight="1" hidden="1" thickBot="1">
      <c r="A274" s="10"/>
      <c r="B274" s="213" t="s">
        <v>93</v>
      </c>
      <c r="C274" s="214" t="s">
        <v>102</v>
      </c>
      <c r="D274" s="215" t="s">
        <v>90</v>
      </c>
      <c r="E274" s="216"/>
      <c r="F274" s="216"/>
      <c r="G274" s="232">
        <v>64.75</v>
      </c>
      <c r="H274" s="232">
        <v>1.925</v>
      </c>
      <c r="I274" s="232">
        <v>0.75</v>
      </c>
      <c r="J274" s="232"/>
      <c r="K274" s="232">
        <v>12.525</v>
      </c>
      <c r="L274" s="14"/>
    </row>
    <row r="275" spans="1:12" ht="20.25" customHeight="1" thickBot="1">
      <c r="A275" s="10"/>
      <c r="B275" s="202" t="s">
        <v>104</v>
      </c>
      <c r="C275" s="205" t="s">
        <v>103</v>
      </c>
      <c r="D275" s="204" t="s">
        <v>66</v>
      </c>
      <c r="E275" s="203">
        <v>3.54</v>
      </c>
      <c r="F275" s="203"/>
      <c r="G275" s="231">
        <v>60</v>
      </c>
      <c r="H275" s="231">
        <v>3.6</v>
      </c>
      <c r="I275" s="231">
        <v>6.6</v>
      </c>
      <c r="J275" s="231"/>
      <c r="K275" s="231">
        <v>1.35</v>
      </c>
      <c r="L275" s="14"/>
    </row>
    <row r="276" spans="1:12" ht="26.25" customHeight="1" thickBot="1">
      <c r="A276" s="10"/>
      <c r="B276" s="20" t="s">
        <v>162</v>
      </c>
      <c r="C276" s="156" t="s">
        <v>37</v>
      </c>
      <c r="D276" s="34" t="s">
        <v>54</v>
      </c>
      <c r="E276" s="60">
        <v>2.9</v>
      </c>
      <c r="F276" s="24"/>
      <c r="G276" s="39">
        <v>81</v>
      </c>
      <c r="H276" s="39">
        <v>1.52</v>
      </c>
      <c r="I276" s="39">
        <v>1.35</v>
      </c>
      <c r="J276" s="39"/>
      <c r="K276" s="39">
        <v>15.9</v>
      </c>
      <c r="L276" s="126"/>
    </row>
    <row r="277" spans="1:12" ht="38.25" customHeight="1" thickBot="1">
      <c r="A277" s="10"/>
      <c r="B277" s="262" t="s">
        <v>93</v>
      </c>
      <c r="C277" s="263" t="s">
        <v>77</v>
      </c>
      <c r="D277" s="200" t="s">
        <v>54</v>
      </c>
      <c r="E277" s="264">
        <v>2</v>
      </c>
      <c r="F277" s="126"/>
      <c r="G277" s="18">
        <v>92</v>
      </c>
      <c r="H277" s="43">
        <v>1</v>
      </c>
      <c r="I277" s="43">
        <v>0.2</v>
      </c>
      <c r="J277" s="80"/>
      <c r="K277" s="108">
        <v>20.2</v>
      </c>
      <c r="L277" s="73"/>
    </row>
    <row r="278" spans="1:12" ht="20.25" customHeight="1" thickBot="1">
      <c r="A278" s="10"/>
      <c r="B278" s="407" t="s">
        <v>28</v>
      </c>
      <c r="C278" s="407"/>
      <c r="D278" s="407"/>
      <c r="E278" s="407"/>
      <c r="F278" s="291"/>
      <c r="G278" s="265">
        <f>SUM(G272:G277)</f>
        <v>649.5</v>
      </c>
      <c r="H278" s="104">
        <f>SUM(H272:H277)</f>
        <v>15.87</v>
      </c>
      <c r="I278" s="104">
        <f>SUM(I272:I277)</f>
        <v>20.25</v>
      </c>
      <c r="J278" s="104"/>
      <c r="K278" s="104">
        <f>SUM(K272:K277)</f>
        <v>104.4</v>
      </c>
      <c r="L278" s="128"/>
    </row>
    <row r="279" spans="1:12" ht="30.75" customHeight="1" thickBot="1">
      <c r="A279" s="10"/>
      <c r="B279" s="405" t="s">
        <v>26</v>
      </c>
      <c r="C279" s="406"/>
      <c r="D279" s="406"/>
      <c r="E279" s="406"/>
      <c r="F279" s="367"/>
      <c r="G279" s="406"/>
      <c r="H279" s="366"/>
      <c r="I279" s="366"/>
      <c r="J279" s="366"/>
      <c r="K279" s="368"/>
      <c r="L279" s="125"/>
    </row>
    <row r="280" spans="1:12" ht="38.25" customHeight="1" thickBot="1">
      <c r="A280" s="10"/>
      <c r="B280" s="42" t="s">
        <v>264</v>
      </c>
      <c r="C280" s="38" t="s">
        <v>265</v>
      </c>
      <c r="D280" s="190" t="s">
        <v>66</v>
      </c>
      <c r="E280" s="296">
        <v>6.12</v>
      </c>
      <c r="F280" s="75"/>
      <c r="G280" s="298">
        <v>25.08</v>
      </c>
      <c r="H280" s="32">
        <v>0.89</v>
      </c>
      <c r="I280" s="32">
        <v>1.56</v>
      </c>
      <c r="J280" s="32"/>
      <c r="K280" s="32">
        <v>1.87</v>
      </c>
      <c r="L280" s="126"/>
    </row>
    <row r="281" spans="1:12" ht="41.25" customHeight="1" thickBot="1">
      <c r="A281" s="10"/>
      <c r="B281" s="34" t="s">
        <v>148</v>
      </c>
      <c r="C281" s="33" t="s">
        <v>129</v>
      </c>
      <c r="D281" s="34" t="s">
        <v>82</v>
      </c>
      <c r="E281" s="230">
        <v>6.28</v>
      </c>
      <c r="F281" s="172"/>
      <c r="G281" s="27">
        <v>153.5</v>
      </c>
      <c r="H281" s="28">
        <v>6.7</v>
      </c>
      <c r="I281" s="28">
        <v>7.22</v>
      </c>
      <c r="J281" s="28"/>
      <c r="K281" s="28">
        <v>14.03</v>
      </c>
      <c r="L281" s="103"/>
    </row>
    <row r="282" spans="1:12" ht="31.5" customHeight="1" thickBot="1">
      <c r="A282" s="10"/>
      <c r="B282" s="226" t="s">
        <v>157</v>
      </c>
      <c r="C282" s="156" t="s">
        <v>158</v>
      </c>
      <c r="D282" s="65" t="s">
        <v>46</v>
      </c>
      <c r="E282" s="308">
        <v>16.24</v>
      </c>
      <c r="F282" s="202"/>
      <c r="G282" s="285">
        <v>309</v>
      </c>
      <c r="H282" s="71">
        <v>10.64</v>
      </c>
      <c r="I282" s="65">
        <v>28.19</v>
      </c>
      <c r="J282" s="178"/>
      <c r="K282" s="178">
        <v>2.89</v>
      </c>
      <c r="L282" s="103"/>
    </row>
    <row r="283" spans="1:12" ht="27.75" customHeight="1" thickBot="1">
      <c r="A283" s="10"/>
      <c r="B283" s="20" t="s">
        <v>149</v>
      </c>
      <c r="C283" s="33" t="s">
        <v>62</v>
      </c>
      <c r="D283" s="34" t="s">
        <v>80</v>
      </c>
      <c r="E283" s="230">
        <v>2.71</v>
      </c>
      <c r="F283" s="172"/>
      <c r="G283" s="27">
        <v>202.14</v>
      </c>
      <c r="H283" s="28">
        <v>6.6</v>
      </c>
      <c r="I283" s="28">
        <v>5.4</v>
      </c>
      <c r="J283" s="28"/>
      <c r="K283" s="28">
        <v>31.73</v>
      </c>
      <c r="L283" s="14"/>
    </row>
    <row r="284" spans="1:12" ht="31.5" customHeight="1" thickBot="1">
      <c r="A284" s="10"/>
      <c r="B284" s="92" t="s">
        <v>176</v>
      </c>
      <c r="C284" s="91" t="s">
        <v>122</v>
      </c>
      <c r="D284" s="58" t="s">
        <v>54</v>
      </c>
      <c r="E284" s="87">
        <v>3.7</v>
      </c>
      <c r="F284" s="51"/>
      <c r="G284" s="46">
        <v>132.8</v>
      </c>
      <c r="H284" s="51">
        <v>0.66</v>
      </c>
      <c r="I284" s="51">
        <v>0.09</v>
      </c>
      <c r="J284" s="51"/>
      <c r="K284" s="51">
        <v>32.01</v>
      </c>
      <c r="L284" s="126"/>
    </row>
    <row r="285" spans="1:12" ht="31.5" customHeight="1" thickBot="1">
      <c r="A285" s="10"/>
      <c r="B285" s="42" t="s">
        <v>93</v>
      </c>
      <c r="C285" s="56" t="s">
        <v>33</v>
      </c>
      <c r="D285" s="177" t="s">
        <v>65</v>
      </c>
      <c r="E285" s="297">
        <v>1.65</v>
      </c>
      <c r="F285" s="51"/>
      <c r="G285" s="40">
        <v>47</v>
      </c>
      <c r="H285" s="41">
        <v>1.52</v>
      </c>
      <c r="I285" s="41">
        <v>0.16</v>
      </c>
      <c r="J285" s="154"/>
      <c r="K285" s="107">
        <v>9.84</v>
      </c>
      <c r="L285" s="126"/>
    </row>
    <row r="286" spans="1:12" ht="26.25" customHeight="1" thickBot="1">
      <c r="A286" s="10"/>
      <c r="B286" s="42" t="s">
        <v>93</v>
      </c>
      <c r="C286" s="38" t="s">
        <v>32</v>
      </c>
      <c r="D286" s="191" t="s">
        <v>65</v>
      </c>
      <c r="E286" s="233">
        <v>1.5</v>
      </c>
      <c r="F286" s="51"/>
      <c r="G286" s="40">
        <v>46.4</v>
      </c>
      <c r="H286" s="41">
        <v>1.12</v>
      </c>
      <c r="I286" s="41">
        <v>0.22</v>
      </c>
      <c r="J286" s="154"/>
      <c r="K286" s="107">
        <v>9.88</v>
      </c>
      <c r="L286" s="126"/>
    </row>
    <row r="287" spans="1:12" ht="19.5" thickBot="1">
      <c r="A287" s="10"/>
      <c r="B287" s="385" t="s">
        <v>30</v>
      </c>
      <c r="C287" s="386"/>
      <c r="D287" s="387"/>
      <c r="E287" s="338">
        <f>E280+E281+E282+E283+E284+E286</f>
        <v>36.550000000000004</v>
      </c>
      <c r="F287" s="209"/>
      <c r="G287" s="93">
        <f>SUM(G280:G286)</f>
        <v>915.92</v>
      </c>
      <c r="H287" s="93">
        <f>SUM(H280:H286)</f>
        <v>28.13</v>
      </c>
      <c r="I287" s="93">
        <f>SUM(I280:I286)</f>
        <v>42.839999999999996</v>
      </c>
      <c r="J287" s="93"/>
      <c r="K287" s="93">
        <f>SUM(K280:K286)</f>
        <v>102.25</v>
      </c>
      <c r="L287" s="128"/>
    </row>
    <row r="288" spans="1:12" ht="31.5" customHeight="1" thickBot="1">
      <c r="A288" s="10"/>
      <c r="B288" s="365" t="s">
        <v>27</v>
      </c>
      <c r="C288" s="366"/>
      <c r="D288" s="366"/>
      <c r="E288" s="366"/>
      <c r="F288" s="367"/>
      <c r="G288" s="366"/>
      <c r="H288" s="366"/>
      <c r="I288" s="366"/>
      <c r="J288" s="366"/>
      <c r="K288" s="368"/>
      <c r="L288" s="125"/>
    </row>
    <row r="289" spans="1:12" ht="28.5" customHeight="1" thickBot="1">
      <c r="A289" s="10"/>
      <c r="B289" s="86" t="s">
        <v>93</v>
      </c>
      <c r="C289" s="52" t="s">
        <v>126</v>
      </c>
      <c r="D289" s="189" t="s">
        <v>127</v>
      </c>
      <c r="E289" s="302"/>
      <c r="F289" s="301"/>
      <c r="G289" s="53">
        <v>248.664</v>
      </c>
      <c r="H289" s="53">
        <v>3.978</v>
      </c>
      <c r="I289" s="53">
        <v>6.474</v>
      </c>
      <c r="J289" s="53"/>
      <c r="K289" s="53">
        <v>43.758</v>
      </c>
      <c r="L289" s="126"/>
    </row>
    <row r="290" spans="1:12" ht="40.5" customHeight="1" thickBot="1">
      <c r="A290" s="10"/>
      <c r="B290" s="82" t="s">
        <v>93</v>
      </c>
      <c r="C290" s="25" t="s">
        <v>183</v>
      </c>
      <c r="D290" s="48" t="s">
        <v>54</v>
      </c>
      <c r="E290" s="222">
        <v>12.8</v>
      </c>
      <c r="F290" s="354"/>
      <c r="G290" s="80">
        <v>140</v>
      </c>
      <c r="H290" s="49">
        <v>4</v>
      </c>
      <c r="I290" s="49">
        <v>5.8</v>
      </c>
      <c r="J290" s="49"/>
      <c r="K290" s="49">
        <v>20</v>
      </c>
      <c r="L290" s="127"/>
    </row>
    <row r="291" spans="1:12" ht="27" customHeight="1" thickBot="1">
      <c r="A291" s="10"/>
      <c r="B291" s="357" t="s">
        <v>269</v>
      </c>
      <c r="C291" s="358"/>
      <c r="D291" s="359"/>
      <c r="E291" s="222"/>
      <c r="F291" s="249">
        <v>195.05</v>
      </c>
      <c r="G291" s="51"/>
      <c r="H291" s="49"/>
      <c r="I291" s="49"/>
      <c r="J291" s="49"/>
      <c r="K291" s="49"/>
      <c r="L291" s="127"/>
    </row>
    <row r="292" spans="1:12" ht="21" customHeight="1" thickBot="1">
      <c r="A292" s="10"/>
      <c r="B292" s="371" t="s">
        <v>29</v>
      </c>
      <c r="C292" s="372"/>
      <c r="D292" s="392"/>
      <c r="E292" s="338" t="e">
        <f>E289+E290+#REF!</f>
        <v>#REF!</v>
      </c>
      <c r="F292" s="339"/>
      <c r="G292" s="104">
        <f>SUM(G289:G290)</f>
        <v>388.664</v>
      </c>
      <c r="H292" s="105">
        <f>SUM(H289:H290)</f>
        <v>7.978</v>
      </c>
      <c r="I292" s="105">
        <f>SUM(I289:I290)</f>
        <v>12.274000000000001</v>
      </c>
      <c r="J292" s="105"/>
      <c r="K292" s="105">
        <f>SUM(K289:K290)</f>
        <v>63.758</v>
      </c>
      <c r="L292" s="128"/>
    </row>
    <row r="293" spans="1:12" ht="24.75" customHeight="1" thickBot="1">
      <c r="A293" s="10"/>
      <c r="B293" s="371" t="s">
        <v>24</v>
      </c>
      <c r="C293" s="372"/>
      <c r="D293" s="372"/>
      <c r="E293" s="372"/>
      <c r="F293" s="304"/>
      <c r="G293" s="105">
        <f>G292+G287+G278</f>
        <v>1954.0839999999998</v>
      </c>
      <c r="H293" s="104">
        <f>H292+H287+H278</f>
        <v>51.977999999999994</v>
      </c>
      <c r="I293" s="104">
        <f>I292+I287+I278</f>
        <v>75.364</v>
      </c>
      <c r="J293" s="104"/>
      <c r="K293" s="104">
        <f>K292+K287+K278</f>
        <v>270.408</v>
      </c>
      <c r="L293" s="98"/>
    </row>
    <row r="294" spans="1:12" ht="21" customHeight="1">
      <c r="A294" s="10"/>
      <c r="B294" s="384" t="s">
        <v>146</v>
      </c>
      <c r="C294" s="384"/>
      <c r="D294" s="384"/>
      <c r="E294" s="384"/>
      <c r="F294" s="384"/>
      <c r="G294" s="384"/>
      <c r="H294" s="384"/>
      <c r="I294" s="384"/>
      <c r="J294" s="384"/>
      <c r="K294" s="384"/>
      <c r="L294" s="98"/>
    </row>
    <row r="295" spans="1:12" ht="18.75" customHeight="1">
      <c r="A295" s="10"/>
      <c r="B295" s="362" t="s">
        <v>169</v>
      </c>
      <c r="C295" s="362"/>
      <c r="D295" s="362"/>
      <c r="E295" s="362"/>
      <c r="F295" s="362"/>
      <c r="G295" s="362"/>
      <c r="H295" s="362"/>
      <c r="I295" s="362"/>
      <c r="J295" s="362"/>
      <c r="K295" s="362"/>
      <c r="L295" s="10"/>
    </row>
    <row r="296" spans="1:12" ht="20.25">
      <c r="A296" s="10"/>
      <c r="B296" s="363" t="s">
        <v>20</v>
      </c>
      <c r="C296" s="364"/>
      <c r="D296" s="364"/>
      <c r="E296" s="364"/>
      <c r="F296" s="364"/>
      <c r="G296" s="364"/>
      <c r="H296" s="364"/>
      <c r="I296" s="364"/>
      <c r="J296" s="364"/>
      <c r="K296" s="364"/>
      <c r="L296" s="118"/>
    </row>
    <row r="297" spans="1:12" ht="18">
      <c r="A297" s="10"/>
      <c r="B297" s="369" t="s">
        <v>143</v>
      </c>
      <c r="C297" s="369" t="s">
        <v>0</v>
      </c>
      <c r="D297" s="369" t="s">
        <v>144</v>
      </c>
      <c r="E297" s="210"/>
      <c r="F297" s="360" t="s">
        <v>10</v>
      </c>
      <c r="G297" s="369" t="s">
        <v>141</v>
      </c>
      <c r="H297" s="381" t="s">
        <v>142</v>
      </c>
      <c r="I297" s="382"/>
      <c r="J297" s="382"/>
      <c r="K297" s="383"/>
      <c r="L297" s="10"/>
    </row>
    <row r="298" spans="1:12" ht="36.75" customHeight="1" thickBot="1">
      <c r="A298" s="10"/>
      <c r="B298" s="370"/>
      <c r="C298" s="370"/>
      <c r="D298" s="370"/>
      <c r="E298" s="224" t="s">
        <v>10</v>
      </c>
      <c r="F298" s="361"/>
      <c r="G298" s="370"/>
      <c r="H298" s="224" t="s">
        <v>2</v>
      </c>
      <c r="I298" s="224" t="s">
        <v>3</v>
      </c>
      <c r="J298" s="224" t="s">
        <v>47</v>
      </c>
      <c r="K298" s="224" t="s">
        <v>4</v>
      </c>
      <c r="L298" s="124"/>
    </row>
    <row r="299" spans="1:12" ht="32.25" customHeight="1" thickBot="1">
      <c r="A299" s="10"/>
      <c r="B299" s="365" t="s">
        <v>25</v>
      </c>
      <c r="C299" s="366"/>
      <c r="D299" s="366"/>
      <c r="E299" s="366"/>
      <c r="F299" s="380"/>
      <c r="G299" s="366"/>
      <c r="H299" s="366"/>
      <c r="I299" s="366"/>
      <c r="J299" s="366"/>
      <c r="K299" s="368"/>
      <c r="L299" s="125"/>
    </row>
    <row r="300" spans="1:12" ht="41.25" customHeight="1" thickBot="1">
      <c r="A300" s="10"/>
      <c r="B300" s="223" t="s">
        <v>201</v>
      </c>
      <c r="C300" s="67" t="s">
        <v>109</v>
      </c>
      <c r="D300" s="70" t="s">
        <v>91</v>
      </c>
      <c r="E300" s="343">
        <v>27.64</v>
      </c>
      <c r="F300" s="170"/>
      <c r="G300" s="221">
        <v>511</v>
      </c>
      <c r="H300" s="68">
        <v>22.8</v>
      </c>
      <c r="I300" s="68">
        <v>20.8</v>
      </c>
      <c r="J300" s="68"/>
      <c r="K300" s="68">
        <v>58.01</v>
      </c>
      <c r="L300" s="127"/>
    </row>
    <row r="301" spans="1:12" ht="19.5" thickBot="1">
      <c r="A301" s="10"/>
      <c r="B301" s="92" t="s">
        <v>101</v>
      </c>
      <c r="C301" s="25" t="s">
        <v>100</v>
      </c>
      <c r="D301" s="55" t="s">
        <v>78</v>
      </c>
      <c r="E301" s="284">
        <v>1.65</v>
      </c>
      <c r="F301" s="51"/>
      <c r="G301" s="46">
        <v>119</v>
      </c>
      <c r="H301" s="51">
        <v>2.1</v>
      </c>
      <c r="I301" s="51">
        <v>6.6</v>
      </c>
      <c r="J301" s="51"/>
      <c r="K301" s="51">
        <v>13</v>
      </c>
      <c r="L301" s="126"/>
    </row>
    <row r="302" spans="1:12" ht="26.25" customHeight="1" thickBot="1">
      <c r="A302" s="10"/>
      <c r="B302" s="92" t="s">
        <v>164</v>
      </c>
      <c r="C302" s="156" t="s">
        <v>67</v>
      </c>
      <c r="D302" s="34" t="s">
        <v>54</v>
      </c>
      <c r="E302" s="66">
        <v>4.56</v>
      </c>
      <c r="F302" s="172"/>
      <c r="G302" s="285">
        <v>62</v>
      </c>
      <c r="H302" s="172">
        <v>0.13</v>
      </c>
      <c r="I302" s="172">
        <v>0.02</v>
      </c>
      <c r="J302" s="172"/>
      <c r="K302" s="172">
        <v>15.2</v>
      </c>
      <c r="L302" s="131"/>
    </row>
    <row r="303" spans="1:12" ht="27.75" customHeight="1" thickBot="1">
      <c r="A303" s="10"/>
      <c r="B303" s="272" t="s">
        <v>93</v>
      </c>
      <c r="C303" s="44" t="s">
        <v>123</v>
      </c>
      <c r="D303" s="191" t="s">
        <v>270</v>
      </c>
      <c r="E303" s="45">
        <v>2</v>
      </c>
      <c r="F303" s="51"/>
      <c r="G303" s="49">
        <v>103.4</v>
      </c>
      <c r="H303" s="152">
        <v>4.18</v>
      </c>
      <c r="I303" s="152">
        <v>3.3</v>
      </c>
      <c r="J303" s="80"/>
      <c r="K303" s="281">
        <v>14.3</v>
      </c>
      <c r="L303" s="73"/>
    </row>
    <row r="304" spans="1:12" ht="19.5" customHeight="1" thickBot="1">
      <c r="A304" s="10"/>
      <c r="B304" s="385" t="s">
        <v>28</v>
      </c>
      <c r="C304" s="386"/>
      <c r="D304" s="387"/>
      <c r="E304" s="317" t="e">
        <f>E300+E301+#REF!+E302+E303</f>
        <v>#REF!</v>
      </c>
      <c r="F304" s="209"/>
      <c r="G304" s="30">
        <f>SUM(G300:G303)</f>
        <v>795.4</v>
      </c>
      <c r="H304" s="30">
        <f>SUM(H300:H303)</f>
        <v>29.21</v>
      </c>
      <c r="I304" s="30">
        <f>SUM(I300:I303)</f>
        <v>30.72</v>
      </c>
      <c r="J304" s="30"/>
      <c r="K304" s="30">
        <f>SUM(K300:K303)</f>
        <v>100.50999999999999</v>
      </c>
      <c r="L304" s="128"/>
    </row>
    <row r="305" spans="1:12" ht="28.5" customHeight="1" thickBot="1">
      <c r="A305" s="10"/>
      <c r="B305" s="365" t="s">
        <v>26</v>
      </c>
      <c r="C305" s="366"/>
      <c r="D305" s="366"/>
      <c r="E305" s="366"/>
      <c r="F305" s="406"/>
      <c r="G305" s="366"/>
      <c r="H305" s="366"/>
      <c r="I305" s="366"/>
      <c r="J305" s="366"/>
      <c r="K305" s="368"/>
      <c r="L305" s="125"/>
    </row>
    <row r="306" spans="1:12" ht="31.5" customHeight="1" thickBot="1">
      <c r="A306" s="10"/>
      <c r="B306" s="42" t="s">
        <v>147</v>
      </c>
      <c r="C306" s="38" t="s">
        <v>113</v>
      </c>
      <c r="D306" s="190" t="s">
        <v>61</v>
      </c>
      <c r="E306" s="16">
        <v>10.2</v>
      </c>
      <c r="F306" s="16"/>
      <c r="G306" s="32">
        <v>13.2</v>
      </c>
      <c r="H306" s="32">
        <v>0.66</v>
      </c>
      <c r="I306" s="32">
        <v>0.12</v>
      </c>
      <c r="J306" s="32"/>
      <c r="K306" s="32">
        <v>2.28</v>
      </c>
      <c r="L306" s="138"/>
    </row>
    <row r="307" spans="1:12" ht="33" customHeight="1" thickBot="1">
      <c r="A307" s="10"/>
      <c r="B307" s="20" t="s">
        <v>227</v>
      </c>
      <c r="C307" s="67" t="s">
        <v>73</v>
      </c>
      <c r="D307" s="55" t="s">
        <v>76</v>
      </c>
      <c r="E307" s="28">
        <v>15.9</v>
      </c>
      <c r="F307" s="68"/>
      <c r="G307" s="70">
        <v>152.5</v>
      </c>
      <c r="H307" s="55">
        <v>7.1375</v>
      </c>
      <c r="I307" s="28">
        <v>3.9675</v>
      </c>
      <c r="J307" s="28"/>
      <c r="K307" s="28">
        <v>19.055</v>
      </c>
      <c r="L307" s="73"/>
    </row>
    <row r="308" spans="1:12" ht="36.75" customHeight="1" thickBot="1">
      <c r="A308" s="10"/>
      <c r="B308" s="235" t="s">
        <v>226</v>
      </c>
      <c r="C308" s="153" t="s">
        <v>241</v>
      </c>
      <c r="D308" s="58" t="s">
        <v>59</v>
      </c>
      <c r="E308" s="28">
        <v>23.04</v>
      </c>
      <c r="F308" s="28"/>
      <c r="G308" s="28">
        <v>104</v>
      </c>
      <c r="H308" s="28">
        <v>6.65</v>
      </c>
      <c r="I308" s="28">
        <v>5.57</v>
      </c>
      <c r="J308" s="28"/>
      <c r="K308" s="28">
        <v>6.725</v>
      </c>
      <c r="L308" s="127"/>
    </row>
    <row r="309" spans="1:12" ht="28.5" customHeight="1" thickBot="1">
      <c r="A309" s="10"/>
      <c r="B309" s="20" t="s">
        <v>175</v>
      </c>
      <c r="C309" s="38" t="s">
        <v>68</v>
      </c>
      <c r="D309" s="48" t="s">
        <v>80</v>
      </c>
      <c r="E309" s="49">
        <v>7.08</v>
      </c>
      <c r="F309" s="49"/>
      <c r="G309" s="49">
        <v>207.4</v>
      </c>
      <c r="H309" s="49">
        <v>3.72</v>
      </c>
      <c r="I309" s="49">
        <v>11</v>
      </c>
      <c r="J309" s="49"/>
      <c r="K309" s="49">
        <v>21.6</v>
      </c>
      <c r="L309" s="127"/>
    </row>
    <row r="310" spans="1:12" ht="29.25" customHeight="1" thickBot="1">
      <c r="A310" s="10"/>
      <c r="B310" s="20" t="s">
        <v>203</v>
      </c>
      <c r="C310" s="25" t="s">
        <v>204</v>
      </c>
      <c r="D310" s="26" t="s">
        <v>54</v>
      </c>
      <c r="E310" s="23">
        <v>3.24</v>
      </c>
      <c r="F310" s="23"/>
      <c r="G310" s="39">
        <v>141.2</v>
      </c>
      <c r="H310" s="39">
        <v>0.45</v>
      </c>
      <c r="I310" s="39">
        <v>0.1</v>
      </c>
      <c r="J310" s="39"/>
      <c r="K310" s="39">
        <v>33.99</v>
      </c>
      <c r="L310" s="73"/>
    </row>
    <row r="311" spans="1:12" ht="27.75" customHeight="1" thickBot="1">
      <c r="A311" s="10"/>
      <c r="B311" s="42" t="s">
        <v>93</v>
      </c>
      <c r="C311" s="38" t="s">
        <v>32</v>
      </c>
      <c r="D311" s="191" t="s">
        <v>224</v>
      </c>
      <c r="E311" s="39">
        <v>1.5</v>
      </c>
      <c r="F311" s="126"/>
      <c r="G311" s="41">
        <v>92.8</v>
      </c>
      <c r="H311" s="41">
        <v>2.24</v>
      </c>
      <c r="I311" s="41">
        <v>0.44</v>
      </c>
      <c r="J311" s="154"/>
      <c r="K311" s="107">
        <v>19.76</v>
      </c>
      <c r="L311" s="126"/>
    </row>
    <row r="312" spans="1:12" ht="19.5" customHeight="1" thickBot="1">
      <c r="A312" s="10"/>
      <c r="B312" s="385" t="s">
        <v>30</v>
      </c>
      <c r="C312" s="386"/>
      <c r="D312" s="387"/>
      <c r="E312" s="84">
        <f>E306+E307+E308+E310+E311</f>
        <v>53.88</v>
      </c>
      <c r="F312" s="84"/>
      <c r="G312" s="84">
        <f>SUM(G306:G311)</f>
        <v>711.0999999999999</v>
      </c>
      <c r="H312" s="84">
        <f>SUM(H306:H311)</f>
        <v>20.8575</v>
      </c>
      <c r="I312" s="84">
        <f>SUM(I306:I311)</f>
        <v>21.1975</v>
      </c>
      <c r="J312" s="84"/>
      <c r="K312" s="84">
        <f>SUM(K306:K311)</f>
        <v>103.41000000000001</v>
      </c>
      <c r="L312" s="128"/>
    </row>
    <row r="313" spans="1:12" ht="27" customHeight="1" thickBot="1">
      <c r="A313" s="10"/>
      <c r="B313" s="365" t="s">
        <v>27</v>
      </c>
      <c r="C313" s="366"/>
      <c r="D313" s="366"/>
      <c r="E313" s="366"/>
      <c r="F313" s="380"/>
      <c r="G313" s="366"/>
      <c r="H313" s="366"/>
      <c r="I313" s="366"/>
      <c r="J313" s="366"/>
      <c r="K313" s="368"/>
      <c r="L313" s="125"/>
    </row>
    <row r="314" spans="1:12" ht="35.25" customHeight="1" thickBot="1">
      <c r="A314" s="10"/>
      <c r="B314" s="86" t="s">
        <v>93</v>
      </c>
      <c r="C314" s="52" t="s">
        <v>92</v>
      </c>
      <c r="D314" s="189" t="s">
        <v>66</v>
      </c>
      <c r="E314" s="302"/>
      <c r="F314" s="301"/>
      <c r="G314" s="53">
        <v>114</v>
      </c>
      <c r="H314" s="53">
        <v>1.5</v>
      </c>
      <c r="I314" s="53">
        <v>6.3</v>
      </c>
      <c r="J314" s="53"/>
      <c r="K314" s="53">
        <v>14.4</v>
      </c>
      <c r="L314" s="14"/>
    </row>
    <row r="315" spans="1:12" ht="27.75" customHeight="1" thickBot="1">
      <c r="A315" s="10"/>
      <c r="B315" s="86" t="s">
        <v>161</v>
      </c>
      <c r="C315" s="176" t="s">
        <v>6</v>
      </c>
      <c r="D315" s="86" t="s">
        <v>54</v>
      </c>
      <c r="E315" s="341">
        <v>0.2</v>
      </c>
      <c r="F315" s="170"/>
      <c r="G315" s="342">
        <v>2.8</v>
      </c>
      <c r="H315" s="164">
        <v>0.4</v>
      </c>
      <c r="I315" s="164">
        <v>0.1</v>
      </c>
      <c r="J315" s="164"/>
      <c r="K315" s="164">
        <v>0.08</v>
      </c>
      <c r="L315" s="14"/>
    </row>
    <row r="316" spans="1:12" ht="27" customHeight="1" thickBot="1">
      <c r="A316" s="10"/>
      <c r="B316" s="20" t="s">
        <v>165</v>
      </c>
      <c r="C316" s="25" t="s">
        <v>84</v>
      </c>
      <c r="D316" s="26" t="s">
        <v>80</v>
      </c>
      <c r="E316" s="303">
        <v>11.9</v>
      </c>
      <c r="F316" s="244"/>
      <c r="G316" s="352">
        <v>84.6</v>
      </c>
      <c r="H316" s="71">
        <v>0.72</v>
      </c>
      <c r="I316" s="71">
        <v>0.72</v>
      </c>
      <c r="J316" s="71"/>
      <c r="K316" s="34">
        <v>17.64</v>
      </c>
      <c r="L316" s="127"/>
    </row>
    <row r="317" spans="1:12" ht="27" customHeight="1" thickBot="1">
      <c r="A317" s="10"/>
      <c r="B317" s="357" t="s">
        <v>269</v>
      </c>
      <c r="C317" s="358"/>
      <c r="D317" s="359"/>
      <c r="E317" s="222"/>
      <c r="F317" s="249">
        <v>195.05</v>
      </c>
      <c r="G317" s="86"/>
      <c r="H317" s="64"/>
      <c r="I317" s="64"/>
      <c r="J317" s="64"/>
      <c r="K317" s="64"/>
      <c r="L317" s="127"/>
    </row>
    <row r="318" spans="1:12" ht="26.25" customHeight="1" thickBot="1">
      <c r="A318" s="10"/>
      <c r="B318" s="371" t="s">
        <v>29</v>
      </c>
      <c r="C318" s="372"/>
      <c r="D318" s="392"/>
      <c r="E318" s="317" t="e">
        <f>E314+E316+#REF!</f>
        <v>#REF!</v>
      </c>
      <c r="F318" s="339"/>
      <c r="G318" s="104">
        <f>SUM(G314:G316)</f>
        <v>201.39999999999998</v>
      </c>
      <c r="H318" s="104">
        <f>SUM(H314:H316)</f>
        <v>2.62</v>
      </c>
      <c r="I318" s="104">
        <f>SUM(I314:I316)</f>
        <v>7.119999999999999</v>
      </c>
      <c r="J318" s="104"/>
      <c r="K318" s="104">
        <f>SUM(K314:K316)</f>
        <v>32.120000000000005</v>
      </c>
      <c r="L318" s="128"/>
    </row>
    <row r="319" spans="1:12" ht="27.75" customHeight="1" thickBot="1">
      <c r="A319" s="10"/>
      <c r="B319" s="371" t="s">
        <v>24</v>
      </c>
      <c r="C319" s="372"/>
      <c r="D319" s="372"/>
      <c r="E319" s="372"/>
      <c r="F319" s="304"/>
      <c r="G319" s="105">
        <f>G318+G312+G304</f>
        <v>1707.8999999999999</v>
      </c>
      <c r="H319" s="104">
        <f>H318+H312+H304</f>
        <v>52.6875</v>
      </c>
      <c r="I319" s="104">
        <f>I318+I312+I304</f>
        <v>59.0375</v>
      </c>
      <c r="J319" s="104"/>
      <c r="K319" s="104">
        <f>K318+K312+K304</f>
        <v>236.04000000000002</v>
      </c>
      <c r="L319" s="98"/>
    </row>
    <row r="320" spans="1:12" ht="18.75">
      <c r="A320" s="10"/>
      <c r="B320" s="384" t="s">
        <v>146</v>
      </c>
      <c r="C320" s="384"/>
      <c r="D320" s="384"/>
      <c r="E320" s="384"/>
      <c r="F320" s="384"/>
      <c r="G320" s="384"/>
      <c r="H320" s="384"/>
      <c r="I320" s="384"/>
      <c r="J320" s="384"/>
      <c r="K320" s="384"/>
      <c r="L320" s="94"/>
    </row>
    <row r="321" spans="1:12" ht="18" customHeight="1">
      <c r="A321" s="10"/>
      <c r="B321" s="362" t="s">
        <v>192</v>
      </c>
      <c r="C321" s="362"/>
      <c r="D321" s="362"/>
      <c r="E321" s="362"/>
      <c r="F321" s="362"/>
      <c r="G321" s="362"/>
      <c r="H321" s="362"/>
      <c r="I321" s="362"/>
      <c r="J321" s="362"/>
      <c r="K321" s="362"/>
      <c r="L321" s="94"/>
    </row>
    <row r="322" spans="1:12" ht="21.75" customHeight="1">
      <c r="A322" s="10"/>
      <c r="B322" s="363" t="s">
        <v>21</v>
      </c>
      <c r="C322" s="417"/>
      <c r="D322" s="417"/>
      <c r="E322" s="417"/>
      <c r="F322" s="417"/>
      <c r="G322" s="417"/>
      <c r="H322" s="417"/>
      <c r="I322" s="417"/>
      <c r="J322" s="417"/>
      <c r="K322" s="417"/>
      <c r="L322" s="117"/>
    </row>
    <row r="323" spans="1:12" ht="18">
      <c r="A323" s="10"/>
      <c r="B323" s="369" t="s">
        <v>143</v>
      </c>
      <c r="C323" s="369" t="s">
        <v>0</v>
      </c>
      <c r="D323" s="369" t="s">
        <v>144</v>
      </c>
      <c r="E323" s="210"/>
      <c r="F323" s="360" t="s">
        <v>10</v>
      </c>
      <c r="G323" s="369" t="s">
        <v>141</v>
      </c>
      <c r="H323" s="381" t="s">
        <v>142</v>
      </c>
      <c r="I323" s="382"/>
      <c r="J323" s="382"/>
      <c r="K323" s="383"/>
      <c r="L323" s="10"/>
    </row>
    <row r="324" spans="1:12" ht="45.75" customHeight="1" thickBot="1">
      <c r="A324" s="10"/>
      <c r="B324" s="370"/>
      <c r="C324" s="370"/>
      <c r="D324" s="370"/>
      <c r="E324" s="224" t="s">
        <v>10</v>
      </c>
      <c r="F324" s="361"/>
      <c r="G324" s="370"/>
      <c r="H324" s="224" t="s">
        <v>2</v>
      </c>
      <c r="I324" s="224" t="s">
        <v>3</v>
      </c>
      <c r="J324" s="224" t="s">
        <v>47</v>
      </c>
      <c r="K324" s="224" t="s">
        <v>4</v>
      </c>
      <c r="L324" s="124"/>
    </row>
    <row r="325" spans="1:12" ht="29.25" customHeight="1" thickBot="1">
      <c r="A325" s="10"/>
      <c r="B325" s="365" t="s">
        <v>25</v>
      </c>
      <c r="C325" s="366"/>
      <c r="D325" s="366"/>
      <c r="E325" s="366"/>
      <c r="F325" s="380"/>
      <c r="G325" s="380"/>
      <c r="H325" s="380"/>
      <c r="I325" s="380"/>
      <c r="J325" s="380"/>
      <c r="K325" s="422"/>
      <c r="L325" s="125"/>
    </row>
    <row r="326" spans="1:12" ht="42" customHeight="1" thickBot="1">
      <c r="A326" s="10"/>
      <c r="B326" s="42" t="s">
        <v>147</v>
      </c>
      <c r="C326" s="36" t="s">
        <v>110</v>
      </c>
      <c r="D326" s="95" t="s">
        <v>111</v>
      </c>
      <c r="E326" s="236"/>
      <c r="F326" s="301"/>
      <c r="G326" s="46">
        <v>6.8</v>
      </c>
      <c r="H326" s="51">
        <v>0.36</v>
      </c>
      <c r="I326" s="51">
        <v>0.06</v>
      </c>
      <c r="J326" s="51"/>
      <c r="K326" s="51">
        <v>1.14</v>
      </c>
      <c r="L326" s="126"/>
    </row>
    <row r="327" spans="1:12" ht="42.75" customHeight="1" thickBot="1">
      <c r="A327" s="10"/>
      <c r="B327" s="42" t="s">
        <v>205</v>
      </c>
      <c r="C327" s="38" t="s">
        <v>120</v>
      </c>
      <c r="D327" s="48" t="s">
        <v>112</v>
      </c>
      <c r="E327" s="222"/>
      <c r="F327" s="51"/>
      <c r="G327" s="46">
        <v>84.7</v>
      </c>
      <c r="H327" s="51">
        <v>9.24</v>
      </c>
      <c r="I327" s="51">
        <v>2.24</v>
      </c>
      <c r="J327" s="51"/>
      <c r="K327" s="51">
        <v>6.79</v>
      </c>
      <c r="L327" s="135"/>
    </row>
    <row r="328" spans="1:12" ht="30" customHeight="1" thickBot="1">
      <c r="A328" s="10"/>
      <c r="B328" s="42" t="s">
        <v>206</v>
      </c>
      <c r="C328" s="38" t="s">
        <v>5</v>
      </c>
      <c r="D328" s="48" t="s">
        <v>54</v>
      </c>
      <c r="E328" s="222">
        <v>0.6</v>
      </c>
      <c r="F328" s="51"/>
      <c r="G328" s="49">
        <v>60</v>
      </c>
      <c r="H328" s="49">
        <v>0.07</v>
      </c>
      <c r="I328" s="49">
        <v>0.02</v>
      </c>
      <c r="J328" s="49"/>
      <c r="K328" s="49">
        <v>15</v>
      </c>
      <c r="L328" s="126"/>
    </row>
    <row r="329" spans="1:12" ht="37.5" customHeight="1" thickBot="1">
      <c r="A329" s="10"/>
      <c r="B329" s="198" t="s">
        <v>93</v>
      </c>
      <c r="C329" s="44" t="s">
        <v>77</v>
      </c>
      <c r="D329" s="191" t="s">
        <v>54</v>
      </c>
      <c r="E329" s="45">
        <v>2</v>
      </c>
      <c r="F329" s="51"/>
      <c r="G329" s="39">
        <v>92</v>
      </c>
      <c r="H329" s="43">
        <v>1</v>
      </c>
      <c r="I329" s="43">
        <v>0.2</v>
      </c>
      <c r="J329" s="80"/>
      <c r="K329" s="108">
        <v>20.2</v>
      </c>
      <c r="L329" s="73"/>
    </row>
    <row r="330" spans="1:12" ht="19.5" customHeight="1" thickBot="1">
      <c r="A330" s="10"/>
      <c r="B330" s="385" t="s">
        <v>28</v>
      </c>
      <c r="C330" s="386"/>
      <c r="D330" s="387"/>
      <c r="E330" s="317" t="e">
        <f>E326+E327+E328+E329+#REF!</f>
        <v>#REF!</v>
      </c>
      <c r="F330" s="209"/>
      <c r="G330" s="30">
        <f>SUM(G326:G329)</f>
        <v>243.5</v>
      </c>
      <c r="H330" s="30">
        <f>SUM(H326:H329)</f>
        <v>10.67</v>
      </c>
      <c r="I330" s="30">
        <f>SUM(I326:I329)</f>
        <v>2.5200000000000005</v>
      </c>
      <c r="J330" s="30"/>
      <c r="K330" s="30">
        <f>SUM(K326:K329)</f>
        <v>43.129999999999995</v>
      </c>
      <c r="L330" s="128"/>
    </row>
    <row r="331" spans="1:12" ht="25.5" customHeight="1" thickBot="1">
      <c r="A331" s="10"/>
      <c r="B331" s="365" t="s">
        <v>26</v>
      </c>
      <c r="C331" s="366"/>
      <c r="D331" s="366"/>
      <c r="E331" s="366"/>
      <c r="F331" s="367"/>
      <c r="G331" s="366"/>
      <c r="H331" s="366"/>
      <c r="I331" s="366"/>
      <c r="J331" s="366"/>
      <c r="K331" s="368"/>
      <c r="L331" s="125"/>
    </row>
    <row r="332" spans="1:12" ht="29.25" customHeight="1" thickBot="1">
      <c r="A332" s="10"/>
      <c r="B332" s="42" t="s">
        <v>207</v>
      </c>
      <c r="C332" s="38" t="s">
        <v>118</v>
      </c>
      <c r="D332" s="190" t="s">
        <v>61</v>
      </c>
      <c r="E332" s="222">
        <v>10.2</v>
      </c>
      <c r="F332" s="51"/>
      <c r="G332" s="298">
        <v>6</v>
      </c>
      <c r="H332" s="32">
        <v>0.48</v>
      </c>
      <c r="I332" s="32">
        <v>0.06</v>
      </c>
      <c r="J332" s="32"/>
      <c r="K332" s="32">
        <v>1.02</v>
      </c>
      <c r="L332" s="103"/>
    </row>
    <row r="333" spans="1:12" ht="42.75" customHeight="1" thickBot="1">
      <c r="A333" s="10"/>
      <c r="B333" s="86" t="s">
        <v>180</v>
      </c>
      <c r="C333" s="52" t="s">
        <v>242</v>
      </c>
      <c r="D333" s="189" t="s">
        <v>76</v>
      </c>
      <c r="E333" s="331">
        <v>8.94</v>
      </c>
      <c r="F333" s="172"/>
      <c r="G333" s="285">
        <v>189.25</v>
      </c>
      <c r="H333" s="172">
        <v>8.94</v>
      </c>
      <c r="I333" s="172">
        <v>7.445</v>
      </c>
      <c r="J333" s="172"/>
      <c r="K333" s="172">
        <v>18.435</v>
      </c>
      <c r="L333" s="73"/>
    </row>
    <row r="334" spans="1:12" ht="42.75" customHeight="1" thickBot="1">
      <c r="A334" s="10"/>
      <c r="B334" s="82" t="s">
        <v>179</v>
      </c>
      <c r="C334" s="78" t="s">
        <v>128</v>
      </c>
      <c r="D334" s="254" t="s">
        <v>105</v>
      </c>
      <c r="E334" s="344"/>
      <c r="F334" s="172"/>
      <c r="G334" s="346">
        <v>36.82</v>
      </c>
      <c r="H334" s="255">
        <v>1.24</v>
      </c>
      <c r="I334" s="255">
        <v>0.16</v>
      </c>
      <c r="J334" s="255"/>
      <c r="K334" s="255">
        <v>7.6</v>
      </c>
      <c r="L334" s="73"/>
    </row>
    <row r="335" spans="1:12" ht="34.5" customHeight="1">
      <c r="A335" s="10"/>
      <c r="B335" s="253" t="s">
        <v>221</v>
      </c>
      <c r="C335" s="176" t="s">
        <v>96</v>
      </c>
      <c r="D335" s="252" t="s">
        <v>80</v>
      </c>
      <c r="E335" s="331">
        <v>23.04</v>
      </c>
      <c r="F335" s="172"/>
      <c r="G335" s="285">
        <v>268.8</v>
      </c>
      <c r="H335" s="172">
        <v>16.2</v>
      </c>
      <c r="I335" s="172">
        <v>8.05</v>
      </c>
      <c r="J335" s="172"/>
      <c r="K335" s="172">
        <v>32.81</v>
      </c>
      <c r="L335" s="127"/>
    </row>
    <row r="336" spans="1:12" ht="27" customHeight="1">
      <c r="A336" s="10"/>
      <c r="B336" s="162" t="s">
        <v>167</v>
      </c>
      <c r="C336" s="176" t="s">
        <v>34</v>
      </c>
      <c r="D336" s="86" t="s">
        <v>54</v>
      </c>
      <c r="E336" s="331">
        <v>1.76</v>
      </c>
      <c r="F336" s="172"/>
      <c r="G336" s="285">
        <v>122.2</v>
      </c>
      <c r="H336" s="172">
        <v>0.346</v>
      </c>
      <c r="I336" s="172">
        <v>0.076</v>
      </c>
      <c r="J336" s="172"/>
      <c r="K336" s="172">
        <v>29.85</v>
      </c>
      <c r="L336" s="73"/>
    </row>
    <row r="337" spans="1:12" ht="27" customHeight="1" thickBot="1">
      <c r="A337" s="10"/>
      <c r="B337" s="42" t="s">
        <v>93</v>
      </c>
      <c r="C337" s="256" t="s">
        <v>33</v>
      </c>
      <c r="D337" s="211" t="s">
        <v>65</v>
      </c>
      <c r="E337" s="345">
        <v>1.65</v>
      </c>
      <c r="F337" s="51"/>
      <c r="G337" s="347">
        <v>47</v>
      </c>
      <c r="H337" s="257">
        <v>1.52</v>
      </c>
      <c r="I337" s="257">
        <v>0.16</v>
      </c>
      <c r="J337" s="258"/>
      <c r="K337" s="259">
        <v>9.84</v>
      </c>
      <c r="L337" s="73"/>
    </row>
    <row r="338" spans="1:12" ht="31.5" customHeight="1" thickBot="1">
      <c r="A338" s="10"/>
      <c r="B338" s="42" t="s">
        <v>93</v>
      </c>
      <c r="C338" s="38" t="s">
        <v>32</v>
      </c>
      <c r="D338" s="191" t="s">
        <v>65</v>
      </c>
      <c r="E338" s="233">
        <v>1.5</v>
      </c>
      <c r="F338" s="51"/>
      <c r="G338" s="40">
        <v>46.4</v>
      </c>
      <c r="H338" s="41">
        <v>1.12</v>
      </c>
      <c r="I338" s="41">
        <v>0.22</v>
      </c>
      <c r="J338" s="154"/>
      <c r="K338" s="107">
        <v>9.88</v>
      </c>
      <c r="L338" s="134"/>
    </row>
    <row r="339" spans="1:12" ht="19.5" customHeight="1" thickBot="1">
      <c r="A339" s="10"/>
      <c r="B339" s="385" t="s">
        <v>30</v>
      </c>
      <c r="C339" s="386"/>
      <c r="D339" s="387"/>
      <c r="E339" s="338" t="e">
        <f>E332+E333+E335+E336+E338+#REF!</f>
        <v>#REF!</v>
      </c>
      <c r="F339" s="209"/>
      <c r="G339" s="93">
        <f>SUM(G332:G338)</f>
        <v>716.47</v>
      </c>
      <c r="H339" s="84">
        <f>SUM(H332:H338)</f>
        <v>29.846</v>
      </c>
      <c r="I339" s="84">
        <f>SUM(I332:I338)</f>
        <v>16.171</v>
      </c>
      <c r="J339" s="84">
        <f>J332+J333+J335+J336+J338</f>
        <v>0</v>
      </c>
      <c r="K339" s="84">
        <f>SUM(K332:K338)</f>
        <v>109.435</v>
      </c>
      <c r="L339" s="128"/>
    </row>
    <row r="340" spans="1:12" ht="27" customHeight="1" thickBot="1">
      <c r="A340" s="10"/>
      <c r="B340" s="365" t="s">
        <v>27</v>
      </c>
      <c r="C340" s="366"/>
      <c r="D340" s="366"/>
      <c r="E340" s="366"/>
      <c r="F340" s="367"/>
      <c r="G340" s="366"/>
      <c r="H340" s="366"/>
      <c r="I340" s="366"/>
      <c r="J340" s="366"/>
      <c r="K340" s="368"/>
      <c r="L340" s="125"/>
    </row>
    <row r="341" spans="1:12" ht="39" customHeight="1">
      <c r="A341" s="10"/>
      <c r="B341" s="86" t="s">
        <v>93</v>
      </c>
      <c r="C341" s="91" t="s">
        <v>133</v>
      </c>
      <c r="D341" s="92" t="s">
        <v>81</v>
      </c>
      <c r="E341" s="87">
        <v>12.8</v>
      </c>
      <c r="F341" s="51"/>
      <c r="G341" s="46">
        <v>118.75</v>
      </c>
      <c r="H341" s="51">
        <v>3.125</v>
      </c>
      <c r="I341" s="51">
        <v>3.75</v>
      </c>
      <c r="J341" s="51"/>
      <c r="K341" s="51">
        <v>19.125</v>
      </c>
      <c r="L341" s="126"/>
    </row>
    <row r="342" spans="1:12" ht="34.5" customHeight="1" thickBot="1">
      <c r="A342" s="10"/>
      <c r="B342" s="82" t="s">
        <v>93</v>
      </c>
      <c r="C342" s="52" t="s">
        <v>139</v>
      </c>
      <c r="D342" s="189" t="s">
        <v>61</v>
      </c>
      <c r="E342" s="14">
        <v>8.5</v>
      </c>
      <c r="F342" s="75"/>
      <c r="G342" s="80">
        <v>243.6</v>
      </c>
      <c r="H342" s="273">
        <v>4.92</v>
      </c>
      <c r="I342" s="274">
        <v>27.48</v>
      </c>
      <c r="J342" s="275"/>
      <c r="K342" s="276">
        <v>27.48</v>
      </c>
      <c r="L342" s="126"/>
    </row>
    <row r="343" spans="1:12" ht="2.25" customHeight="1" thickBot="1">
      <c r="A343" s="10"/>
      <c r="B343" s="74"/>
      <c r="C343" s="69"/>
      <c r="D343" s="74"/>
      <c r="E343" s="163"/>
      <c r="F343" s="170"/>
      <c r="G343" s="348"/>
      <c r="H343" s="167"/>
      <c r="I343" s="167"/>
      <c r="J343" s="168"/>
      <c r="K343" s="169"/>
      <c r="L343" s="126"/>
    </row>
    <row r="344" spans="1:12" ht="27.75" customHeight="1" thickBot="1">
      <c r="A344" s="10"/>
      <c r="B344" s="357" t="s">
        <v>269</v>
      </c>
      <c r="C344" s="358"/>
      <c r="D344" s="359"/>
      <c r="E344" s="222"/>
      <c r="F344" s="249">
        <v>195.05</v>
      </c>
      <c r="G344" s="171"/>
      <c r="H344" s="171"/>
      <c r="I344" s="171"/>
      <c r="J344" s="171"/>
      <c r="K344" s="171"/>
      <c r="L344" s="126"/>
    </row>
    <row r="345" spans="1:12" ht="27.75" customHeight="1" thickBot="1">
      <c r="A345" s="10"/>
      <c r="B345" s="371" t="s">
        <v>29</v>
      </c>
      <c r="C345" s="372"/>
      <c r="D345" s="392"/>
      <c r="E345" s="322" t="e">
        <f>E341+#REF!</f>
        <v>#REF!</v>
      </c>
      <c r="F345" s="353"/>
      <c r="G345" s="104">
        <f>SUM(G341:G343)</f>
        <v>362.35</v>
      </c>
      <c r="H345" s="104">
        <f>SUM(H341:H343)</f>
        <v>8.045</v>
      </c>
      <c r="I345" s="104">
        <f>SUM(I341:I343)</f>
        <v>31.23</v>
      </c>
      <c r="J345" s="115"/>
      <c r="K345" s="115">
        <f>SUM(K341:K343)</f>
        <v>46.605000000000004</v>
      </c>
      <c r="L345" s="141"/>
    </row>
    <row r="346" spans="1:12" ht="29.25" customHeight="1" thickBot="1">
      <c r="A346" s="10"/>
      <c r="B346" s="371" t="s">
        <v>24</v>
      </c>
      <c r="C346" s="372"/>
      <c r="D346" s="372"/>
      <c r="E346" s="372"/>
      <c r="F346" s="304"/>
      <c r="G346" s="105">
        <f>G345+G339+G330</f>
        <v>1322.3200000000002</v>
      </c>
      <c r="H346" s="105">
        <f>H345+H339+H330</f>
        <v>48.561</v>
      </c>
      <c r="I346" s="227">
        <f>I345+I339+I330</f>
        <v>49.921</v>
      </c>
      <c r="J346" s="238"/>
      <c r="K346" s="227">
        <f>K345+K339+K330</f>
        <v>199.17000000000002</v>
      </c>
      <c r="L346" s="98"/>
    </row>
    <row r="347" spans="1:12" ht="17.25" customHeight="1">
      <c r="A347" s="10"/>
      <c r="B347" s="384" t="s">
        <v>146</v>
      </c>
      <c r="C347" s="384"/>
      <c r="D347" s="384"/>
      <c r="E347" s="384"/>
      <c r="F347" s="384"/>
      <c r="G347" s="384"/>
      <c r="H347" s="384"/>
      <c r="I347" s="384"/>
      <c r="J347" s="384"/>
      <c r="K347" s="384"/>
      <c r="L347" s="111"/>
    </row>
    <row r="348" spans="1:12" ht="16.5" customHeight="1">
      <c r="A348" s="10"/>
      <c r="B348" s="362" t="s">
        <v>192</v>
      </c>
      <c r="C348" s="362"/>
      <c r="D348" s="362"/>
      <c r="E348" s="362"/>
      <c r="F348" s="362"/>
      <c r="G348" s="362"/>
      <c r="H348" s="362"/>
      <c r="I348" s="362"/>
      <c r="J348" s="362"/>
      <c r="K348" s="362"/>
      <c r="L348" s="57"/>
    </row>
    <row r="349" spans="1:12" ht="19.5" customHeight="1">
      <c r="A349" s="10"/>
      <c r="B349" s="362" t="s">
        <v>151</v>
      </c>
      <c r="C349" s="362"/>
      <c r="D349" s="362"/>
      <c r="E349" s="362"/>
      <c r="F349" s="362"/>
      <c r="G349" s="362"/>
      <c r="H349" s="362"/>
      <c r="I349" s="362"/>
      <c r="J349" s="362"/>
      <c r="K349" s="362"/>
      <c r="L349" s="57"/>
    </row>
    <row r="350" spans="1:12" ht="21.75" customHeight="1">
      <c r="A350" s="10"/>
      <c r="B350" s="388" t="s">
        <v>22</v>
      </c>
      <c r="C350" s="423"/>
      <c r="D350" s="423"/>
      <c r="E350" s="423"/>
      <c r="F350" s="423"/>
      <c r="G350" s="423"/>
      <c r="H350" s="423"/>
      <c r="I350" s="423"/>
      <c r="J350" s="423"/>
      <c r="K350" s="423"/>
      <c r="L350" s="120"/>
    </row>
    <row r="351" spans="1:12" ht="18">
      <c r="A351" s="10"/>
      <c r="B351" s="369" t="s">
        <v>143</v>
      </c>
      <c r="C351" s="369" t="s">
        <v>0</v>
      </c>
      <c r="D351" s="369" t="s">
        <v>144</v>
      </c>
      <c r="E351" s="210"/>
      <c r="F351" s="360" t="s">
        <v>10</v>
      </c>
      <c r="G351" s="369" t="s">
        <v>141</v>
      </c>
      <c r="H351" s="381" t="s">
        <v>142</v>
      </c>
      <c r="I351" s="382"/>
      <c r="J351" s="382"/>
      <c r="K351" s="383"/>
      <c r="L351" s="57"/>
    </row>
    <row r="352" spans="1:12" ht="36.75" customHeight="1" thickBot="1">
      <c r="A352" s="10"/>
      <c r="B352" s="370"/>
      <c r="C352" s="370"/>
      <c r="D352" s="370"/>
      <c r="E352" s="224" t="s">
        <v>10</v>
      </c>
      <c r="F352" s="361"/>
      <c r="G352" s="370"/>
      <c r="H352" s="224" t="s">
        <v>2</v>
      </c>
      <c r="I352" s="224" t="s">
        <v>3</v>
      </c>
      <c r="J352" s="224" t="s">
        <v>47</v>
      </c>
      <c r="K352" s="224" t="s">
        <v>4</v>
      </c>
      <c r="L352" s="124"/>
    </row>
    <row r="353" spans="1:12" ht="27.75" customHeight="1" thickBot="1">
      <c r="A353" s="10"/>
      <c r="B353" s="365" t="s">
        <v>25</v>
      </c>
      <c r="C353" s="366"/>
      <c r="D353" s="380"/>
      <c r="E353" s="380"/>
      <c r="F353" s="380"/>
      <c r="G353" s="380"/>
      <c r="H353" s="380"/>
      <c r="I353" s="380"/>
      <c r="J353" s="380"/>
      <c r="K353" s="422"/>
      <c r="L353" s="125"/>
    </row>
    <row r="354" spans="1:12" ht="45.75" customHeight="1" thickBot="1">
      <c r="A354" s="10"/>
      <c r="B354" s="42" t="s">
        <v>181</v>
      </c>
      <c r="C354" s="239" t="s">
        <v>42</v>
      </c>
      <c r="D354" s="86" t="s">
        <v>91</v>
      </c>
      <c r="E354" s="331">
        <v>25</v>
      </c>
      <c r="F354" s="172"/>
      <c r="G354" s="285">
        <v>529</v>
      </c>
      <c r="H354" s="172">
        <v>10</v>
      </c>
      <c r="I354" s="172">
        <v>20</v>
      </c>
      <c r="J354" s="172"/>
      <c r="K354" s="172">
        <v>72.81</v>
      </c>
      <c r="L354" s="127"/>
    </row>
    <row r="355" spans="1:12" ht="21" customHeight="1">
      <c r="A355" s="10"/>
      <c r="B355" s="92" t="s">
        <v>93</v>
      </c>
      <c r="C355" s="240" t="s">
        <v>102</v>
      </c>
      <c r="D355" s="58" t="s">
        <v>90</v>
      </c>
      <c r="E355" s="288"/>
      <c r="F355" s="210"/>
      <c r="G355" s="324">
        <v>64.75</v>
      </c>
      <c r="H355" s="234">
        <v>1.925</v>
      </c>
      <c r="I355" s="234">
        <v>0.75</v>
      </c>
      <c r="J355" s="234"/>
      <c r="K355" s="234">
        <v>12.525</v>
      </c>
      <c r="L355" s="126"/>
    </row>
    <row r="356" spans="1:12" ht="22.5" customHeight="1" thickBot="1">
      <c r="A356" s="10"/>
      <c r="B356" s="202" t="s">
        <v>104</v>
      </c>
      <c r="C356" s="205" t="s">
        <v>103</v>
      </c>
      <c r="D356" s="204" t="s">
        <v>66</v>
      </c>
      <c r="E356" s="305">
        <v>3.54</v>
      </c>
      <c r="F356" s="203"/>
      <c r="G356" s="307">
        <v>60</v>
      </c>
      <c r="H356" s="231">
        <v>3.6</v>
      </c>
      <c r="I356" s="231">
        <v>6.6</v>
      </c>
      <c r="J356" s="231"/>
      <c r="K356" s="231">
        <v>1.35</v>
      </c>
      <c r="L356" s="126"/>
    </row>
    <row r="357" spans="1:12" ht="19.5" thickBot="1">
      <c r="A357" s="10"/>
      <c r="B357" s="20" t="s">
        <v>162</v>
      </c>
      <c r="C357" s="156" t="s">
        <v>37</v>
      </c>
      <c r="D357" s="34" t="s">
        <v>54</v>
      </c>
      <c r="E357" s="318">
        <v>2.9</v>
      </c>
      <c r="F357" s="170"/>
      <c r="G357" s="39">
        <v>81</v>
      </c>
      <c r="H357" s="39">
        <v>1.52</v>
      </c>
      <c r="I357" s="39">
        <v>1.35</v>
      </c>
      <c r="J357" s="39"/>
      <c r="K357" s="39">
        <v>15.9</v>
      </c>
      <c r="L357" s="126"/>
    </row>
    <row r="358" spans="1:12" ht="3.75" customHeight="1" hidden="1" thickBot="1">
      <c r="A358" s="10"/>
      <c r="B358" s="20" t="s">
        <v>162</v>
      </c>
      <c r="C358" s="156" t="s">
        <v>37</v>
      </c>
      <c r="D358" s="34" t="s">
        <v>54</v>
      </c>
      <c r="E358" s="318">
        <v>2.9</v>
      </c>
      <c r="F358" s="170"/>
      <c r="G358" s="39">
        <v>81</v>
      </c>
      <c r="H358" s="39">
        <v>1.52</v>
      </c>
      <c r="I358" s="39">
        <v>1.35</v>
      </c>
      <c r="J358" s="39"/>
      <c r="K358" s="39">
        <v>15.9</v>
      </c>
      <c r="L358" s="126"/>
    </row>
    <row r="359" spans="1:12" ht="42" customHeight="1" thickBot="1">
      <c r="A359" s="10"/>
      <c r="B359" s="198" t="s">
        <v>93</v>
      </c>
      <c r="C359" s="44" t="s">
        <v>77</v>
      </c>
      <c r="D359" s="191" t="s">
        <v>54</v>
      </c>
      <c r="E359" s="45">
        <v>2</v>
      </c>
      <c r="F359" s="51"/>
      <c r="G359" s="39">
        <v>92</v>
      </c>
      <c r="H359" s="43">
        <v>1</v>
      </c>
      <c r="I359" s="43">
        <v>0.2</v>
      </c>
      <c r="J359" s="80"/>
      <c r="K359" s="108">
        <v>20.2</v>
      </c>
      <c r="L359" s="73"/>
    </row>
    <row r="360" spans="1:12" ht="19.5" thickBot="1">
      <c r="A360" s="10"/>
      <c r="B360" s="419" t="s">
        <v>28</v>
      </c>
      <c r="C360" s="420"/>
      <c r="D360" s="421"/>
      <c r="E360" s="317" t="e">
        <f>E354+E355+E357+#REF!+E358+E359</f>
        <v>#REF!</v>
      </c>
      <c r="F360" s="209"/>
      <c r="G360" s="30">
        <f>SUM(G354:G359)</f>
        <v>907.75</v>
      </c>
      <c r="H360" s="30">
        <f>SUM(H354:H359)</f>
        <v>19.565</v>
      </c>
      <c r="I360" s="30">
        <f>SUM(I354:I359)</f>
        <v>30.250000000000004</v>
      </c>
      <c r="J360" s="30"/>
      <c r="K360" s="30">
        <f>SUM(K354:K359)</f>
        <v>138.685</v>
      </c>
      <c r="L360" s="136"/>
    </row>
    <row r="361" spans="1:12" ht="27" customHeight="1" thickBot="1">
      <c r="A361" s="10"/>
      <c r="B361" s="404" t="s">
        <v>26</v>
      </c>
      <c r="C361" s="380"/>
      <c r="D361" s="366"/>
      <c r="E361" s="366"/>
      <c r="F361" s="367"/>
      <c r="G361" s="366"/>
      <c r="H361" s="366"/>
      <c r="I361" s="366"/>
      <c r="J361" s="366"/>
      <c r="K361" s="368"/>
      <c r="L361" s="125"/>
    </row>
    <row r="362" spans="1:12" ht="42" customHeight="1" thickBot="1">
      <c r="A362" s="10"/>
      <c r="B362" s="86" t="s">
        <v>263</v>
      </c>
      <c r="C362" s="176" t="s">
        <v>266</v>
      </c>
      <c r="D362" s="189" t="s">
        <v>61</v>
      </c>
      <c r="E362" s="314">
        <v>4.61</v>
      </c>
      <c r="F362" s="170"/>
      <c r="G362" s="326">
        <v>11.4</v>
      </c>
      <c r="H362" s="157">
        <v>0.6</v>
      </c>
      <c r="I362" s="157">
        <v>0.06</v>
      </c>
      <c r="J362" s="157"/>
      <c r="K362" s="157">
        <v>2.04</v>
      </c>
      <c r="L362" s="103"/>
    </row>
    <row r="363" spans="1:12" ht="45" customHeight="1">
      <c r="A363" s="10"/>
      <c r="B363" s="213" t="s">
        <v>174</v>
      </c>
      <c r="C363" s="214" t="s">
        <v>48</v>
      </c>
      <c r="D363" s="286" t="s">
        <v>82</v>
      </c>
      <c r="E363" s="284">
        <v>16.2</v>
      </c>
      <c r="F363" s="51"/>
      <c r="G363" s="327">
        <v>136</v>
      </c>
      <c r="H363" s="18">
        <v>6.5</v>
      </c>
      <c r="I363" s="18">
        <v>7.08</v>
      </c>
      <c r="J363" s="18"/>
      <c r="K363" s="18">
        <v>9.95</v>
      </c>
      <c r="L363" s="126"/>
    </row>
    <row r="364" spans="1:12" ht="23.25" customHeight="1" thickBot="1">
      <c r="A364" s="10"/>
      <c r="B364" s="92" t="s">
        <v>208</v>
      </c>
      <c r="C364" s="176" t="s">
        <v>243</v>
      </c>
      <c r="D364" s="58" t="s">
        <v>59</v>
      </c>
      <c r="E364" s="87"/>
      <c r="F364" s="51"/>
      <c r="G364" s="46">
        <v>175.4</v>
      </c>
      <c r="H364" s="51">
        <v>8.68</v>
      </c>
      <c r="I364" s="51">
        <v>11.94</v>
      </c>
      <c r="J364" s="51"/>
      <c r="K364" s="51">
        <v>8.055</v>
      </c>
      <c r="L364" s="126"/>
    </row>
    <row r="365" spans="1:12" ht="19.5" thickBot="1">
      <c r="A365" s="10"/>
      <c r="B365" s="20" t="s">
        <v>149</v>
      </c>
      <c r="C365" s="33" t="s">
        <v>62</v>
      </c>
      <c r="D365" s="34" t="s">
        <v>80</v>
      </c>
      <c r="E365" s="230">
        <v>2.71</v>
      </c>
      <c r="F365" s="172"/>
      <c r="G365" s="27">
        <v>202.14</v>
      </c>
      <c r="H365" s="28">
        <v>6.6</v>
      </c>
      <c r="I365" s="28">
        <v>5.4</v>
      </c>
      <c r="J365" s="28"/>
      <c r="K365" s="28">
        <v>31.73</v>
      </c>
      <c r="L365" s="73"/>
    </row>
    <row r="366" spans="1:12" ht="31.5" customHeight="1" thickBot="1">
      <c r="A366" s="10"/>
      <c r="B366" s="86" t="s">
        <v>167</v>
      </c>
      <c r="C366" s="176" t="s">
        <v>53</v>
      </c>
      <c r="D366" s="71" t="s">
        <v>54</v>
      </c>
      <c r="E366" s="230">
        <v>1.76</v>
      </c>
      <c r="F366" s="172"/>
      <c r="G366" s="285">
        <v>114.8</v>
      </c>
      <c r="H366" s="172">
        <v>0.78</v>
      </c>
      <c r="I366" s="27">
        <v>0.046</v>
      </c>
      <c r="J366" s="28"/>
      <c r="K366" s="28">
        <v>27.63</v>
      </c>
      <c r="L366" s="126"/>
    </row>
    <row r="367" spans="1:12" ht="31.5" customHeight="1" thickBot="1">
      <c r="A367" s="10"/>
      <c r="B367" s="42" t="s">
        <v>93</v>
      </c>
      <c r="C367" s="56" t="s">
        <v>33</v>
      </c>
      <c r="D367" s="177" t="s">
        <v>65</v>
      </c>
      <c r="E367" s="297">
        <v>1.65</v>
      </c>
      <c r="F367" s="51"/>
      <c r="G367" s="40">
        <v>47</v>
      </c>
      <c r="H367" s="41">
        <v>1.52</v>
      </c>
      <c r="I367" s="41">
        <v>0.16</v>
      </c>
      <c r="J367" s="154"/>
      <c r="K367" s="107">
        <v>9.84</v>
      </c>
      <c r="L367" s="126"/>
    </row>
    <row r="368" spans="1:12" ht="36" customHeight="1" thickBot="1">
      <c r="A368" s="10"/>
      <c r="B368" s="42" t="s">
        <v>93</v>
      </c>
      <c r="C368" s="38" t="s">
        <v>32</v>
      </c>
      <c r="D368" s="191" t="s">
        <v>65</v>
      </c>
      <c r="E368" s="233">
        <v>1.5</v>
      </c>
      <c r="F368" s="51"/>
      <c r="G368" s="40">
        <v>46.4</v>
      </c>
      <c r="H368" s="41">
        <v>1.12</v>
      </c>
      <c r="I368" s="41">
        <v>0.22</v>
      </c>
      <c r="J368" s="154"/>
      <c r="K368" s="107">
        <v>9.88</v>
      </c>
      <c r="L368" s="134"/>
    </row>
    <row r="369" spans="1:12" ht="19.5" thickBot="1">
      <c r="A369" s="10"/>
      <c r="B369" s="385" t="s">
        <v>30</v>
      </c>
      <c r="C369" s="386"/>
      <c r="D369" s="387"/>
      <c r="E369" s="338" t="e">
        <f>E362+E363+#REF!+E365+E366+E368</f>
        <v>#REF!</v>
      </c>
      <c r="F369" s="209"/>
      <c r="G369" s="93">
        <f>SUM(G362:G368)</f>
        <v>733.14</v>
      </c>
      <c r="H369" s="84">
        <f>SUM(H362:H368)</f>
        <v>25.8</v>
      </c>
      <c r="I369" s="84">
        <f>SUM(I362:I368)</f>
        <v>24.905999999999995</v>
      </c>
      <c r="J369" s="84"/>
      <c r="K369" s="84">
        <f>SUM(K362:K368)</f>
        <v>99.125</v>
      </c>
      <c r="L369" s="128"/>
    </row>
    <row r="370" spans="1:12" ht="27.75" customHeight="1" thickBot="1">
      <c r="A370" s="10"/>
      <c r="B370" s="365" t="s">
        <v>27</v>
      </c>
      <c r="C370" s="366"/>
      <c r="D370" s="366"/>
      <c r="E370" s="366"/>
      <c r="F370" s="367"/>
      <c r="G370" s="366"/>
      <c r="H370" s="366"/>
      <c r="I370" s="366"/>
      <c r="J370" s="366"/>
      <c r="K370" s="368"/>
      <c r="L370" s="125"/>
    </row>
    <row r="371" spans="1:12" ht="24.75" customHeight="1" thickBot="1">
      <c r="A371" s="10"/>
      <c r="B371" s="47" t="s">
        <v>93</v>
      </c>
      <c r="C371" s="52" t="s">
        <v>237</v>
      </c>
      <c r="D371" s="189" t="s">
        <v>63</v>
      </c>
      <c r="E371" s="287"/>
      <c r="F371" s="172"/>
      <c r="G371" s="53">
        <v>156</v>
      </c>
      <c r="H371" s="53">
        <v>1.8</v>
      </c>
      <c r="I371" s="53">
        <v>6</v>
      </c>
      <c r="J371" s="53"/>
      <c r="K371" s="53">
        <v>24</v>
      </c>
      <c r="L371" s="126"/>
    </row>
    <row r="372" spans="1:12" ht="24" customHeight="1" thickBot="1">
      <c r="A372" s="10"/>
      <c r="B372" s="42" t="s">
        <v>164</v>
      </c>
      <c r="C372" s="33" t="s">
        <v>67</v>
      </c>
      <c r="D372" s="34" t="s">
        <v>54</v>
      </c>
      <c r="E372" s="66">
        <v>4.56</v>
      </c>
      <c r="F372" s="172"/>
      <c r="G372" s="53">
        <v>62</v>
      </c>
      <c r="H372" s="53">
        <v>0.13</v>
      </c>
      <c r="I372" s="53">
        <v>0.02</v>
      </c>
      <c r="J372" s="53"/>
      <c r="K372" s="53">
        <v>15.2</v>
      </c>
      <c r="L372" s="126"/>
    </row>
    <row r="373" spans="1:12" ht="19.5" thickBot="1">
      <c r="A373" s="10"/>
      <c r="B373" s="34" t="s">
        <v>93</v>
      </c>
      <c r="C373" s="25" t="s">
        <v>86</v>
      </c>
      <c r="D373" s="26" t="s">
        <v>54</v>
      </c>
      <c r="E373" s="303"/>
      <c r="F373" s="244"/>
      <c r="G373" s="221">
        <v>88</v>
      </c>
      <c r="H373" s="27">
        <v>2.12</v>
      </c>
      <c r="I373" s="27">
        <v>0.64</v>
      </c>
      <c r="J373" s="71"/>
      <c r="K373" s="28">
        <v>21.2</v>
      </c>
      <c r="L373" s="14"/>
    </row>
    <row r="374" spans="1:12" ht="19.5" thickBot="1">
      <c r="A374" s="10"/>
      <c r="B374" s="357" t="s">
        <v>269</v>
      </c>
      <c r="C374" s="358"/>
      <c r="D374" s="359"/>
      <c r="E374" s="222"/>
      <c r="F374" s="249">
        <v>195.05</v>
      </c>
      <c r="G374" s="172"/>
      <c r="H374" s="53"/>
      <c r="I374" s="53"/>
      <c r="J374" s="64"/>
      <c r="K374" s="53"/>
      <c r="L374" s="14"/>
    </row>
    <row r="375" spans="1:12" ht="28.5" customHeight="1" thickBot="1">
      <c r="A375" s="10"/>
      <c r="B375" s="371" t="s">
        <v>29</v>
      </c>
      <c r="C375" s="372"/>
      <c r="D375" s="392"/>
      <c r="E375" s="322">
        <f>E371+E372+E373</f>
        <v>4.56</v>
      </c>
      <c r="F375" s="353"/>
      <c r="G375" s="104">
        <f>SUM(G372:G373)</f>
        <v>150</v>
      </c>
      <c r="H375" s="104">
        <f>SUM(H372:H373)</f>
        <v>2.25</v>
      </c>
      <c r="I375" s="104">
        <f>SUM(I372:I373)</f>
        <v>0.66</v>
      </c>
      <c r="J375" s="261"/>
      <c r="K375" s="104">
        <f>SUM(K372:K373)</f>
        <v>36.4</v>
      </c>
      <c r="L375" s="136"/>
    </row>
    <row r="376" spans="1:12" ht="28.5" customHeight="1" thickBot="1">
      <c r="A376" s="10"/>
      <c r="B376" s="371" t="s">
        <v>24</v>
      </c>
      <c r="C376" s="372"/>
      <c r="D376" s="372"/>
      <c r="E376" s="372"/>
      <c r="F376" s="304"/>
      <c r="G376" s="105">
        <f>G375+G369+G360</f>
        <v>1790.8899999999999</v>
      </c>
      <c r="H376" s="104">
        <f>H375+H369+H360</f>
        <v>47.615</v>
      </c>
      <c r="I376" s="104">
        <f>I375+I369+I360</f>
        <v>55.816</v>
      </c>
      <c r="J376" s="104"/>
      <c r="K376" s="104">
        <f>K375+K369+K360</f>
        <v>274.21000000000004</v>
      </c>
      <c r="L376" s="98"/>
    </row>
    <row r="377" spans="1:12" ht="18" customHeight="1">
      <c r="A377" s="10"/>
      <c r="B377" s="384" t="s">
        <v>146</v>
      </c>
      <c r="C377" s="384"/>
      <c r="D377" s="384"/>
      <c r="E377" s="384"/>
      <c r="F377" s="384"/>
      <c r="G377" s="384"/>
      <c r="H377" s="384"/>
      <c r="I377" s="384"/>
      <c r="J377" s="384"/>
      <c r="K377" s="384"/>
      <c r="L377" s="10"/>
    </row>
    <row r="378" spans="1:12" ht="18" customHeight="1">
      <c r="A378" s="10"/>
      <c r="B378" s="362" t="s">
        <v>192</v>
      </c>
      <c r="C378" s="362"/>
      <c r="D378" s="362"/>
      <c r="E378" s="362"/>
      <c r="F378" s="362"/>
      <c r="G378" s="362"/>
      <c r="H378" s="362"/>
      <c r="I378" s="362"/>
      <c r="J378" s="362"/>
      <c r="K378" s="362"/>
      <c r="L378" s="10"/>
    </row>
    <row r="379" spans="1:12" ht="17.25" customHeight="1">
      <c r="A379" s="10"/>
      <c r="B379" s="362" t="s">
        <v>151</v>
      </c>
      <c r="C379" s="362"/>
      <c r="D379" s="362"/>
      <c r="E379" s="362"/>
      <c r="F379" s="362"/>
      <c r="G379" s="362"/>
      <c r="H379" s="362"/>
      <c r="I379" s="362"/>
      <c r="J379" s="362"/>
      <c r="K379" s="362"/>
      <c r="L379" s="10"/>
    </row>
    <row r="380" spans="1:12" ht="19.5" customHeight="1">
      <c r="A380" s="10"/>
      <c r="B380" s="363" t="s">
        <v>23</v>
      </c>
      <c r="C380" s="417"/>
      <c r="D380" s="417"/>
      <c r="E380" s="417"/>
      <c r="F380" s="417"/>
      <c r="G380" s="417"/>
      <c r="H380" s="417"/>
      <c r="I380" s="417"/>
      <c r="J380" s="417"/>
      <c r="K380" s="417"/>
      <c r="L380" s="117"/>
    </row>
    <row r="381" spans="1:12" ht="18">
      <c r="A381" s="10"/>
      <c r="B381" s="369" t="s">
        <v>143</v>
      </c>
      <c r="C381" s="369" t="s">
        <v>0</v>
      </c>
      <c r="D381" s="369" t="s">
        <v>144</v>
      </c>
      <c r="E381" s="210"/>
      <c r="F381" s="360" t="s">
        <v>10</v>
      </c>
      <c r="G381" s="369" t="s">
        <v>141</v>
      </c>
      <c r="H381" s="381" t="s">
        <v>142</v>
      </c>
      <c r="I381" s="382"/>
      <c r="J381" s="382"/>
      <c r="K381" s="383"/>
      <c r="L381" s="10"/>
    </row>
    <row r="382" spans="1:12" ht="36.75" customHeight="1" thickBot="1">
      <c r="A382" s="10"/>
      <c r="B382" s="370"/>
      <c r="C382" s="370"/>
      <c r="D382" s="370"/>
      <c r="E382" s="224" t="s">
        <v>10</v>
      </c>
      <c r="F382" s="361"/>
      <c r="G382" s="370"/>
      <c r="H382" s="224" t="s">
        <v>2</v>
      </c>
      <c r="I382" s="224" t="s">
        <v>3</v>
      </c>
      <c r="J382" s="224" t="s">
        <v>47</v>
      </c>
      <c r="K382" s="224" t="s">
        <v>4</v>
      </c>
      <c r="L382" s="124"/>
    </row>
    <row r="383" spans="1:12" ht="30.75" customHeight="1" thickBot="1">
      <c r="A383" s="10"/>
      <c r="B383" s="365" t="s">
        <v>25</v>
      </c>
      <c r="C383" s="366"/>
      <c r="D383" s="366"/>
      <c r="E383" s="366"/>
      <c r="F383" s="380"/>
      <c r="G383" s="366"/>
      <c r="H383" s="366"/>
      <c r="I383" s="366"/>
      <c r="J383" s="366"/>
      <c r="K383" s="368"/>
      <c r="L383" s="125"/>
    </row>
    <row r="384" spans="1:12" ht="37.5" customHeight="1" thickBot="1">
      <c r="A384" s="10"/>
      <c r="B384" s="217" t="s">
        <v>173</v>
      </c>
      <c r="C384" s="113" t="s">
        <v>51</v>
      </c>
      <c r="D384" s="196" t="s">
        <v>79</v>
      </c>
      <c r="E384" s="73">
        <v>2.9</v>
      </c>
      <c r="F384" s="172"/>
      <c r="G384" s="46">
        <v>304.57</v>
      </c>
      <c r="H384" s="87">
        <v>8.43</v>
      </c>
      <c r="I384" s="51">
        <v>10.796</v>
      </c>
      <c r="J384" s="87"/>
      <c r="K384" s="109">
        <v>43.26</v>
      </c>
      <c r="L384" s="14"/>
    </row>
    <row r="385" spans="1:12" ht="33" customHeight="1" thickBot="1">
      <c r="A385" s="10"/>
      <c r="B385" s="241" t="s">
        <v>98</v>
      </c>
      <c r="C385" s="91" t="s">
        <v>99</v>
      </c>
      <c r="D385" s="58" t="s">
        <v>83</v>
      </c>
      <c r="E385" s="19">
        <v>1.13</v>
      </c>
      <c r="F385" s="51"/>
      <c r="G385" s="46">
        <v>141.3</v>
      </c>
      <c r="H385" s="51">
        <v>5.22</v>
      </c>
      <c r="I385" s="51">
        <v>7.47</v>
      </c>
      <c r="J385" s="87"/>
      <c r="K385" s="109">
        <v>13.35</v>
      </c>
      <c r="L385" s="73"/>
    </row>
    <row r="386" spans="1:12" ht="27.75" customHeight="1" thickBot="1">
      <c r="A386" s="10"/>
      <c r="B386" s="20" t="s">
        <v>145</v>
      </c>
      <c r="C386" s="21" t="s">
        <v>31</v>
      </c>
      <c r="D386" s="177" t="s">
        <v>54</v>
      </c>
      <c r="E386" s="293">
        <v>4.18</v>
      </c>
      <c r="F386" s="75"/>
      <c r="G386" s="27">
        <v>100.6</v>
      </c>
      <c r="H386" s="27">
        <v>3.2</v>
      </c>
      <c r="I386" s="27">
        <v>2.7</v>
      </c>
      <c r="J386" s="27"/>
      <c r="K386" s="27">
        <v>16</v>
      </c>
      <c r="L386" s="133"/>
    </row>
    <row r="387" spans="1:12" ht="40.5" customHeight="1" thickBot="1">
      <c r="A387" s="10"/>
      <c r="B387" s="198" t="s">
        <v>93</v>
      </c>
      <c r="C387" s="44" t="s">
        <v>77</v>
      </c>
      <c r="D387" s="191" t="s">
        <v>54</v>
      </c>
      <c r="E387" s="45">
        <v>2</v>
      </c>
      <c r="F387" s="51"/>
      <c r="G387" s="39">
        <v>92</v>
      </c>
      <c r="H387" s="43">
        <v>1</v>
      </c>
      <c r="I387" s="43">
        <v>0.2</v>
      </c>
      <c r="J387" s="80"/>
      <c r="K387" s="108">
        <v>20.2</v>
      </c>
      <c r="L387" s="73"/>
    </row>
    <row r="388" spans="1:12" ht="19.5" customHeight="1" thickBot="1">
      <c r="A388" s="10"/>
      <c r="B388" s="395" t="s">
        <v>28</v>
      </c>
      <c r="C388" s="396"/>
      <c r="D388" s="397"/>
      <c r="E388" s="338" t="e">
        <f>E384+E385+E386+E387+#REF!</f>
        <v>#REF!</v>
      </c>
      <c r="F388" s="209"/>
      <c r="G388" s="93">
        <f>SUM(G384:G387)</f>
        <v>638.47</v>
      </c>
      <c r="H388" s="84">
        <f>SUM(H384:H387)</f>
        <v>17.849999999999998</v>
      </c>
      <c r="I388" s="84">
        <f>SUM(I384:I387)</f>
        <v>21.165999999999997</v>
      </c>
      <c r="J388" s="84"/>
      <c r="K388" s="84">
        <f>SUM(K384:K387)</f>
        <v>92.81</v>
      </c>
      <c r="L388" s="128"/>
    </row>
    <row r="389" spans="1:12" ht="30" customHeight="1" thickBot="1">
      <c r="A389" s="10"/>
      <c r="B389" s="365" t="s">
        <v>26</v>
      </c>
      <c r="C389" s="366"/>
      <c r="D389" s="366"/>
      <c r="E389" s="366"/>
      <c r="F389" s="406"/>
      <c r="G389" s="366"/>
      <c r="H389" s="366"/>
      <c r="I389" s="366"/>
      <c r="J389" s="366"/>
      <c r="K389" s="368"/>
      <c r="L389" s="125"/>
    </row>
    <row r="390" spans="1:12" ht="28.5" customHeight="1" thickBot="1">
      <c r="A390" s="10"/>
      <c r="B390" s="42" t="s">
        <v>147</v>
      </c>
      <c r="C390" s="38" t="s">
        <v>113</v>
      </c>
      <c r="D390" s="190" t="s">
        <v>61</v>
      </c>
      <c r="E390" s="16">
        <v>10.2</v>
      </c>
      <c r="F390" s="16"/>
      <c r="G390" s="32">
        <v>13.2</v>
      </c>
      <c r="H390" s="32">
        <v>0.66</v>
      </c>
      <c r="I390" s="32">
        <v>0.12</v>
      </c>
      <c r="J390" s="32"/>
      <c r="K390" s="32">
        <v>2.28</v>
      </c>
      <c r="L390" s="103"/>
    </row>
    <row r="391" spans="1:12" ht="49.5" customHeight="1" thickBot="1">
      <c r="A391" s="10"/>
      <c r="B391" s="82" t="s">
        <v>209</v>
      </c>
      <c r="C391" s="52" t="s">
        <v>119</v>
      </c>
      <c r="D391" s="189" t="s">
        <v>76</v>
      </c>
      <c r="E391" s="53">
        <v>7.2</v>
      </c>
      <c r="F391" s="53"/>
      <c r="G391" s="53">
        <v>185.25</v>
      </c>
      <c r="H391" s="53">
        <v>7</v>
      </c>
      <c r="I391" s="53">
        <v>6.8</v>
      </c>
      <c r="J391" s="53"/>
      <c r="K391" s="53">
        <v>20.7</v>
      </c>
      <c r="L391" s="73"/>
    </row>
    <row r="392" spans="1:12" ht="32.25" customHeight="1" thickBot="1">
      <c r="A392" s="10"/>
      <c r="B392" s="43" t="s">
        <v>223</v>
      </c>
      <c r="C392" s="76" t="s">
        <v>131</v>
      </c>
      <c r="D392" s="191" t="s">
        <v>215</v>
      </c>
      <c r="E392" s="77" t="s">
        <v>46</v>
      </c>
      <c r="F392" s="77"/>
      <c r="G392" s="41">
        <v>383</v>
      </c>
      <c r="H392" s="41">
        <v>12.3</v>
      </c>
      <c r="I392" s="41">
        <v>29.5</v>
      </c>
      <c r="J392" s="154"/>
      <c r="K392" s="107">
        <v>16.58</v>
      </c>
      <c r="L392" s="73"/>
    </row>
    <row r="393" spans="1:12" ht="35.25" customHeight="1" thickBot="1">
      <c r="A393" s="10"/>
      <c r="B393" s="92" t="s">
        <v>176</v>
      </c>
      <c r="C393" s="91" t="s">
        <v>122</v>
      </c>
      <c r="D393" s="58" t="s">
        <v>54</v>
      </c>
      <c r="E393" s="51">
        <v>3.7</v>
      </c>
      <c r="F393" s="51"/>
      <c r="G393" s="51">
        <v>132.8</v>
      </c>
      <c r="H393" s="51">
        <v>0.66</v>
      </c>
      <c r="I393" s="51">
        <v>0.09</v>
      </c>
      <c r="J393" s="51"/>
      <c r="K393" s="51">
        <v>32.01</v>
      </c>
      <c r="L393" s="126"/>
    </row>
    <row r="394" spans="1:12" ht="22.5" customHeight="1" thickBot="1">
      <c r="A394" s="10"/>
      <c r="B394" s="42" t="s">
        <v>93</v>
      </c>
      <c r="C394" s="38" t="s">
        <v>32</v>
      </c>
      <c r="D394" s="191" t="s">
        <v>224</v>
      </c>
      <c r="E394" s="39">
        <v>1.5</v>
      </c>
      <c r="F394" s="126"/>
      <c r="G394" s="41">
        <v>92.8</v>
      </c>
      <c r="H394" s="41">
        <v>2.24</v>
      </c>
      <c r="I394" s="41">
        <v>0.44</v>
      </c>
      <c r="J394" s="154"/>
      <c r="K394" s="107">
        <v>19.76</v>
      </c>
      <c r="L394" s="129"/>
    </row>
    <row r="395" spans="1:12" ht="19.5" thickBot="1">
      <c r="A395" s="10"/>
      <c r="B395" s="385" t="s">
        <v>30</v>
      </c>
      <c r="C395" s="386"/>
      <c r="D395" s="387"/>
      <c r="E395" s="84" t="e">
        <f>E390+E391+#REF!+E393+E394</f>
        <v>#REF!</v>
      </c>
      <c r="F395" s="84"/>
      <c r="G395" s="84">
        <f>SUM(G390:G394)</f>
        <v>807.05</v>
      </c>
      <c r="H395" s="84">
        <f>SUM(H390:H394)</f>
        <v>22.86</v>
      </c>
      <c r="I395" s="84">
        <f>SUM(I390:I394)</f>
        <v>36.95</v>
      </c>
      <c r="J395" s="84"/>
      <c r="K395" s="84">
        <f>SUM(K390:K394)</f>
        <v>91.33</v>
      </c>
      <c r="L395" s="128"/>
    </row>
    <row r="396" spans="1:12" ht="26.25" customHeight="1" thickBot="1">
      <c r="A396" s="10"/>
      <c r="B396" s="365" t="s">
        <v>27</v>
      </c>
      <c r="C396" s="366"/>
      <c r="D396" s="366"/>
      <c r="E396" s="366"/>
      <c r="F396" s="380"/>
      <c r="G396" s="366"/>
      <c r="H396" s="366"/>
      <c r="I396" s="366"/>
      <c r="J396" s="366"/>
      <c r="K396" s="368"/>
      <c r="L396" s="125"/>
    </row>
    <row r="397" spans="1:12" ht="29.25" customHeight="1" thickBot="1">
      <c r="A397" s="10"/>
      <c r="B397" s="86" t="s">
        <v>93</v>
      </c>
      <c r="C397" s="52" t="s">
        <v>134</v>
      </c>
      <c r="D397" s="189" t="s">
        <v>60</v>
      </c>
      <c r="E397" s="302"/>
      <c r="F397" s="301"/>
      <c r="G397" s="53">
        <v>170</v>
      </c>
      <c r="H397" s="53">
        <v>4</v>
      </c>
      <c r="I397" s="53">
        <v>4.7</v>
      </c>
      <c r="J397" s="53"/>
      <c r="K397" s="53">
        <v>27.8</v>
      </c>
      <c r="L397" s="131"/>
    </row>
    <row r="398" spans="1:12" ht="29.25" customHeight="1" thickBot="1">
      <c r="A398" s="10"/>
      <c r="B398" s="86" t="s">
        <v>161</v>
      </c>
      <c r="C398" s="176" t="s">
        <v>6</v>
      </c>
      <c r="D398" s="86" t="s">
        <v>54</v>
      </c>
      <c r="E398" s="341">
        <v>0.2</v>
      </c>
      <c r="F398" s="170"/>
      <c r="G398" s="342">
        <v>2.8</v>
      </c>
      <c r="H398" s="164">
        <v>0.4</v>
      </c>
      <c r="I398" s="164">
        <v>0.1</v>
      </c>
      <c r="J398" s="164"/>
      <c r="K398" s="164">
        <v>0.08</v>
      </c>
      <c r="L398" s="127"/>
    </row>
    <row r="399" spans="1:12" ht="19.5" thickBot="1">
      <c r="A399" s="10"/>
      <c r="B399" s="20" t="s">
        <v>165</v>
      </c>
      <c r="C399" s="25" t="s">
        <v>84</v>
      </c>
      <c r="D399" s="26" t="s">
        <v>80</v>
      </c>
      <c r="E399" s="303">
        <v>11.9</v>
      </c>
      <c r="F399" s="244"/>
      <c r="G399" s="352">
        <v>84.6</v>
      </c>
      <c r="H399" s="71">
        <v>0.72</v>
      </c>
      <c r="I399" s="71">
        <v>0.72</v>
      </c>
      <c r="J399" s="71"/>
      <c r="K399" s="34">
        <v>17.64</v>
      </c>
      <c r="L399" s="127"/>
    </row>
    <row r="400" spans="1:12" ht="19.5" thickBot="1">
      <c r="A400" s="10"/>
      <c r="B400" s="357" t="s">
        <v>269</v>
      </c>
      <c r="C400" s="358"/>
      <c r="D400" s="359"/>
      <c r="E400" s="222"/>
      <c r="F400" s="249">
        <v>195.05</v>
      </c>
      <c r="G400" s="86"/>
      <c r="H400" s="64"/>
      <c r="I400" s="64"/>
      <c r="J400" s="64"/>
      <c r="K400" s="64"/>
      <c r="L400" s="127"/>
    </row>
    <row r="401" spans="1:12" ht="27.75" customHeight="1" thickBot="1">
      <c r="A401" s="10"/>
      <c r="B401" s="371" t="s">
        <v>29</v>
      </c>
      <c r="C401" s="372"/>
      <c r="D401" s="392"/>
      <c r="E401" s="317">
        <f>E397+E398+E399</f>
        <v>12.1</v>
      </c>
      <c r="F401" s="339"/>
      <c r="G401" s="104">
        <f>SUM(G397:G399)</f>
        <v>257.4</v>
      </c>
      <c r="H401" s="104">
        <f>SUM(H397:H399)</f>
        <v>5.12</v>
      </c>
      <c r="I401" s="104">
        <f>SUM(I397:I399)</f>
        <v>5.52</v>
      </c>
      <c r="J401" s="104"/>
      <c r="K401" s="104">
        <f>SUM(K397:K399)</f>
        <v>45.519999999999996</v>
      </c>
      <c r="L401" s="141"/>
    </row>
    <row r="402" spans="1:12" ht="30" customHeight="1" thickBot="1">
      <c r="A402" s="10"/>
      <c r="B402" s="371" t="s">
        <v>24</v>
      </c>
      <c r="C402" s="372"/>
      <c r="D402" s="372"/>
      <c r="E402" s="372"/>
      <c r="F402" s="304"/>
      <c r="G402" s="105">
        <f>G401+G395+G388</f>
        <v>1702.9199999999998</v>
      </c>
      <c r="H402" s="105">
        <f>H401+H395+H388</f>
        <v>45.83</v>
      </c>
      <c r="I402" s="105">
        <f>I401+I395+I388</f>
        <v>63.635999999999996</v>
      </c>
      <c r="J402" s="105"/>
      <c r="K402" s="105">
        <f>K401+K395+K388</f>
        <v>229.66</v>
      </c>
      <c r="L402" s="142"/>
    </row>
    <row r="403" spans="1:12" ht="21" customHeight="1">
      <c r="A403" s="10"/>
      <c r="B403" s="384" t="s">
        <v>146</v>
      </c>
      <c r="C403" s="384"/>
      <c r="D403" s="384"/>
      <c r="E403" s="384"/>
      <c r="F403" s="384"/>
      <c r="G403" s="384"/>
      <c r="H403" s="384"/>
      <c r="I403" s="384"/>
      <c r="J403" s="384"/>
      <c r="K403" s="384"/>
      <c r="L403" s="98"/>
    </row>
    <row r="404" spans="1:12" ht="21" customHeight="1">
      <c r="A404" s="10"/>
      <c r="B404" s="362" t="s">
        <v>192</v>
      </c>
      <c r="C404" s="362"/>
      <c r="D404" s="362"/>
      <c r="E404" s="362"/>
      <c r="F404" s="362"/>
      <c r="G404" s="362"/>
      <c r="H404" s="362"/>
      <c r="I404" s="362"/>
      <c r="J404" s="362"/>
      <c r="K404" s="362"/>
      <c r="L404" s="98"/>
    </row>
    <row r="405" spans="1:12" ht="18.75" customHeight="1">
      <c r="A405" s="10"/>
      <c r="B405" s="363" t="s">
        <v>36</v>
      </c>
      <c r="C405" s="417"/>
      <c r="D405" s="417"/>
      <c r="E405" s="417"/>
      <c r="F405" s="417"/>
      <c r="G405" s="417"/>
      <c r="H405" s="417"/>
      <c r="I405" s="417"/>
      <c r="J405" s="417"/>
      <c r="K405" s="417"/>
      <c r="L405" s="117"/>
    </row>
    <row r="406" spans="1:12" ht="18" customHeight="1">
      <c r="A406" s="10"/>
      <c r="B406" s="369" t="s">
        <v>143</v>
      </c>
      <c r="C406" s="369" t="s">
        <v>0</v>
      </c>
      <c r="D406" s="369" t="s">
        <v>144</v>
      </c>
      <c r="E406" s="210"/>
      <c r="F406" s="360" t="s">
        <v>10</v>
      </c>
      <c r="G406" s="369" t="s">
        <v>141</v>
      </c>
      <c r="H406" s="381" t="s">
        <v>142</v>
      </c>
      <c r="I406" s="382"/>
      <c r="J406" s="382"/>
      <c r="K406" s="383"/>
      <c r="L406" s="57"/>
    </row>
    <row r="407" spans="1:12" ht="39" customHeight="1" thickBot="1">
      <c r="A407" s="10"/>
      <c r="B407" s="370"/>
      <c r="C407" s="370"/>
      <c r="D407" s="370"/>
      <c r="E407" s="224" t="s">
        <v>10</v>
      </c>
      <c r="F407" s="361"/>
      <c r="G407" s="370"/>
      <c r="H407" s="224" t="s">
        <v>2</v>
      </c>
      <c r="I407" s="224" t="s">
        <v>3</v>
      </c>
      <c r="J407" s="224" t="s">
        <v>47</v>
      </c>
      <c r="K407" s="224" t="s">
        <v>4</v>
      </c>
      <c r="L407" s="124"/>
    </row>
    <row r="408" spans="1:12" ht="38.25" customHeight="1" thickBot="1">
      <c r="A408" s="10"/>
      <c r="B408" s="365" t="s">
        <v>25</v>
      </c>
      <c r="C408" s="366"/>
      <c r="D408" s="366"/>
      <c r="E408" s="366"/>
      <c r="F408" s="380"/>
      <c r="G408" s="366"/>
      <c r="H408" s="366"/>
      <c r="I408" s="366"/>
      <c r="J408" s="366"/>
      <c r="K408" s="368"/>
      <c r="L408" s="125"/>
    </row>
    <row r="409" spans="1:12" ht="42.75" customHeight="1" thickBot="1">
      <c r="A409" s="10"/>
      <c r="B409" s="55" t="s">
        <v>210</v>
      </c>
      <c r="C409" s="218" t="s">
        <v>211</v>
      </c>
      <c r="D409" s="51" t="s">
        <v>41</v>
      </c>
      <c r="E409" s="349" t="s">
        <v>41</v>
      </c>
      <c r="F409" s="58"/>
      <c r="G409" s="40">
        <v>306.9</v>
      </c>
      <c r="H409" s="41">
        <v>17.4</v>
      </c>
      <c r="I409" s="41">
        <v>15.03</v>
      </c>
      <c r="J409" s="154"/>
      <c r="K409" s="107">
        <v>31.08</v>
      </c>
      <c r="L409" s="103"/>
    </row>
    <row r="410" spans="1:12" ht="27.75" customHeight="1" thickBot="1">
      <c r="A410" s="10"/>
      <c r="B410" s="92" t="s">
        <v>101</v>
      </c>
      <c r="C410" s="25" t="s">
        <v>100</v>
      </c>
      <c r="D410" s="55" t="s">
        <v>78</v>
      </c>
      <c r="E410" s="284">
        <v>1.65</v>
      </c>
      <c r="F410" s="51"/>
      <c r="G410" s="327">
        <v>119</v>
      </c>
      <c r="H410" s="18">
        <v>2.1</v>
      </c>
      <c r="I410" s="18">
        <v>6.6</v>
      </c>
      <c r="J410" s="18"/>
      <c r="K410" s="18">
        <v>13</v>
      </c>
      <c r="L410" s="126"/>
    </row>
    <row r="411" spans="1:12" ht="33.75" customHeight="1" thickBot="1">
      <c r="A411" s="10"/>
      <c r="B411" s="20" t="s">
        <v>162</v>
      </c>
      <c r="C411" s="156" t="s">
        <v>37</v>
      </c>
      <c r="D411" s="34" t="s">
        <v>54</v>
      </c>
      <c r="E411" s="318">
        <v>2.9</v>
      </c>
      <c r="F411" s="170"/>
      <c r="G411" s="39">
        <v>81</v>
      </c>
      <c r="H411" s="39">
        <v>1.52</v>
      </c>
      <c r="I411" s="39">
        <v>1.35</v>
      </c>
      <c r="J411" s="39"/>
      <c r="K411" s="39">
        <v>15.9</v>
      </c>
      <c r="L411" s="127"/>
    </row>
    <row r="412" spans="1:12" ht="42" customHeight="1" thickBot="1">
      <c r="A412" s="10"/>
      <c r="B412" s="198" t="s">
        <v>93</v>
      </c>
      <c r="C412" s="44" t="s">
        <v>77</v>
      </c>
      <c r="D412" s="191" t="s">
        <v>54</v>
      </c>
      <c r="E412" s="45">
        <v>2</v>
      </c>
      <c r="F412" s="51"/>
      <c r="G412" s="39">
        <v>92</v>
      </c>
      <c r="H412" s="43">
        <v>1</v>
      </c>
      <c r="I412" s="43">
        <v>0.2</v>
      </c>
      <c r="J412" s="80"/>
      <c r="K412" s="108">
        <v>20.2</v>
      </c>
      <c r="L412" s="139"/>
    </row>
    <row r="413" spans="1:12" ht="26.25" customHeight="1" thickBot="1">
      <c r="A413" s="10"/>
      <c r="B413" s="371" t="s">
        <v>28</v>
      </c>
      <c r="C413" s="372"/>
      <c r="D413" s="392"/>
      <c r="E413" s="294" t="e">
        <f>E409+E410+#REF!+E411+E412</f>
        <v>#VALUE!</v>
      </c>
      <c r="F413" s="295"/>
      <c r="G413" s="54">
        <f>SUM(G409:G412)</f>
        <v>598.9</v>
      </c>
      <c r="H413" s="54">
        <f>SUM(H409:H412)</f>
        <v>22.02</v>
      </c>
      <c r="I413" s="54">
        <f>SUM(I409:I412)</f>
        <v>23.18</v>
      </c>
      <c r="J413" s="54"/>
      <c r="K413" s="54">
        <f>SUM(K409:K412)</f>
        <v>80.17999999999999</v>
      </c>
      <c r="L413" s="130"/>
    </row>
    <row r="414" spans="1:12" ht="36" customHeight="1" thickBot="1">
      <c r="A414" s="10"/>
      <c r="B414" s="365" t="s">
        <v>26</v>
      </c>
      <c r="C414" s="366"/>
      <c r="D414" s="366"/>
      <c r="E414" s="366"/>
      <c r="F414" s="406"/>
      <c r="G414" s="366"/>
      <c r="H414" s="366"/>
      <c r="I414" s="366"/>
      <c r="J414" s="366"/>
      <c r="K414" s="368"/>
      <c r="L414" s="125"/>
    </row>
    <row r="415" spans="1:12" ht="34.5" customHeight="1" thickBot="1">
      <c r="A415" s="10"/>
      <c r="B415" s="42" t="s">
        <v>147</v>
      </c>
      <c r="C415" s="38" t="s">
        <v>114</v>
      </c>
      <c r="D415" s="190" t="s">
        <v>61</v>
      </c>
      <c r="E415" s="49">
        <v>3.2</v>
      </c>
      <c r="F415" s="49"/>
      <c r="G415" s="42">
        <v>7.2</v>
      </c>
      <c r="H415" s="48">
        <v>0.42</v>
      </c>
      <c r="I415" s="190" t="s">
        <v>154</v>
      </c>
      <c r="J415" s="49"/>
      <c r="K415" s="49">
        <v>1.14</v>
      </c>
      <c r="L415" s="126"/>
    </row>
    <row r="416" spans="1:12" ht="48" customHeight="1" thickBot="1">
      <c r="A416" s="10"/>
      <c r="B416" s="92" t="s">
        <v>163</v>
      </c>
      <c r="C416" s="156" t="s">
        <v>193</v>
      </c>
      <c r="D416" s="191" t="s">
        <v>82</v>
      </c>
      <c r="E416" s="220">
        <v>17.75</v>
      </c>
      <c r="F416" s="73"/>
      <c r="G416" s="172">
        <v>150</v>
      </c>
      <c r="H416" s="172">
        <v>6.5</v>
      </c>
      <c r="I416" s="172">
        <v>7.05</v>
      </c>
      <c r="J416" s="221"/>
      <c r="K416" s="68">
        <v>13</v>
      </c>
      <c r="L416" s="73"/>
    </row>
    <row r="417" spans="1:12" ht="35.25" customHeight="1" thickBot="1">
      <c r="A417" s="10"/>
      <c r="B417" s="251" t="s">
        <v>228</v>
      </c>
      <c r="C417" s="212" t="s">
        <v>121</v>
      </c>
      <c r="D417" s="193" t="s">
        <v>59</v>
      </c>
      <c r="E417" s="27">
        <v>15.36</v>
      </c>
      <c r="F417" s="27"/>
      <c r="G417" s="27">
        <v>156.5</v>
      </c>
      <c r="H417" s="27">
        <v>9.38</v>
      </c>
      <c r="I417" s="27">
        <v>9.56</v>
      </c>
      <c r="J417" s="27"/>
      <c r="K417" s="27">
        <v>8.055</v>
      </c>
      <c r="L417" s="73"/>
    </row>
    <row r="418" spans="1:12" ht="32.25" customHeight="1" thickBot="1">
      <c r="A418" s="10"/>
      <c r="B418" s="50" t="s">
        <v>196</v>
      </c>
      <c r="C418" s="67" t="s">
        <v>197</v>
      </c>
      <c r="D418" s="194" t="s">
        <v>80</v>
      </c>
      <c r="E418" s="222">
        <v>7.08</v>
      </c>
      <c r="F418" s="126"/>
      <c r="G418" s="92">
        <v>251.64</v>
      </c>
      <c r="H418" s="86">
        <v>4.4</v>
      </c>
      <c r="I418" s="189" t="s">
        <v>198</v>
      </c>
      <c r="J418" s="49"/>
      <c r="K418" s="49">
        <v>44.02</v>
      </c>
      <c r="L418" s="73"/>
    </row>
    <row r="419" spans="1:12" ht="29.25" customHeight="1" thickBot="1">
      <c r="A419" s="10"/>
      <c r="B419" s="20" t="s">
        <v>117</v>
      </c>
      <c r="C419" s="25" t="s">
        <v>116</v>
      </c>
      <c r="D419" s="26" t="s">
        <v>54</v>
      </c>
      <c r="E419" s="23">
        <v>3.24</v>
      </c>
      <c r="F419" s="350"/>
      <c r="G419" s="39">
        <v>114.6</v>
      </c>
      <c r="H419" s="39">
        <v>0.16</v>
      </c>
      <c r="I419" s="39">
        <v>0.16</v>
      </c>
      <c r="J419" s="39"/>
      <c r="K419" s="39">
        <v>27.88</v>
      </c>
      <c r="L419" s="126"/>
    </row>
    <row r="420" spans="1:12" ht="33.75" customHeight="1" thickBot="1">
      <c r="A420" s="10"/>
      <c r="B420" s="42" t="s">
        <v>93</v>
      </c>
      <c r="C420" s="56" t="s">
        <v>33</v>
      </c>
      <c r="D420" s="177" t="s">
        <v>65</v>
      </c>
      <c r="E420" s="297">
        <v>1.65</v>
      </c>
      <c r="F420" s="51"/>
      <c r="G420" s="41">
        <v>47</v>
      </c>
      <c r="H420" s="41">
        <v>1.52</v>
      </c>
      <c r="I420" s="41">
        <v>0.16</v>
      </c>
      <c r="J420" s="154"/>
      <c r="K420" s="107">
        <v>9.84</v>
      </c>
      <c r="L420" s="126"/>
    </row>
    <row r="421" spans="1:12" ht="29.25" customHeight="1" thickBot="1">
      <c r="A421" s="10"/>
      <c r="B421" s="42" t="s">
        <v>93</v>
      </c>
      <c r="C421" s="38" t="s">
        <v>32</v>
      </c>
      <c r="D421" s="191" t="s">
        <v>65</v>
      </c>
      <c r="E421" s="233">
        <v>1.5</v>
      </c>
      <c r="F421" s="51"/>
      <c r="G421" s="41">
        <v>46.4</v>
      </c>
      <c r="H421" s="41">
        <v>1.12</v>
      </c>
      <c r="I421" s="41">
        <v>0.22</v>
      </c>
      <c r="J421" s="154"/>
      <c r="K421" s="107">
        <v>9.88</v>
      </c>
      <c r="L421" s="129"/>
    </row>
    <row r="422" spans="1:12" ht="26.25" customHeight="1" thickBot="1">
      <c r="A422" s="10"/>
      <c r="B422" s="371" t="s">
        <v>30</v>
      </c>
      <c r="C422" s="372"/>
      <c r="D422" s="392"/>
      <c r="E422" s="62">
        <f>E415+E416+E417+E418+E419+E420+E421</f>
        <v>49.78</v>
      </c>
      <c r="F422" s="351"/>
      <c r="G422" s="106">
        <f>SUM(G415:G421)</f>
        <v>773.3399999999999</v>
      </c>
      <c r="H422" s="106">
        <f>SUM(H415:H421)</f>
        <v>23.500000000000004</v>
      </c>
      <c r="I422" s="106">
        <f>SUM(I415:I421)</f>
        <v>17.15</v>
      </c>
      <c r="J422" s="106"/>
      <c r="K422" s="106">
        <f>SUM(K415:K421)</f>
        <v>113.815</v>
      </c>
      <c r="L422" s="130"/>
    </row>
    <row r="423" spans="1:12" ht="27" customHeight="1">
      <c r="A423" s="10"/>
      <c r="B423" s="404" t="s">
        <v>27</v>
      </c>
      <c r="C423" s="380"/>
      <c r="D423" s="380"/>
      <c r="E423" s="380"/>
      <c r="F423" s="380"/>
      <c r="G423" s="380"/>
      <c r="H423" s="380"/>
      <c r="I423" s="380"/>
      <c r="J423" s="380"/>
      <c r="K423" s="422"/>
      <c r="L423" s="125"/>
    </row>
    <row r="424" spans="1:12" ht="30" customHeight="1">
      <c r="A424" s="10"/>
      <c r="B424" s="86" t="s">
        <v>161</v>
      </c>
      <c r="C424" s="176" t="s">
        <v>6</v>
      </c>
      <c r="D424" s="86" t="s">
        <v>54</v>
      </c>
      <c r="E424" s="341">
        <v>0.2</v>
      </c>
      <c r="F424" s="170"/>
      <c r="G424" s="309">
        <v>2.8</v>
      </c>
      <c r="H424" s="171">
        <v>0.4</v>
      </c>
      <c r="I424" s="171">
        <v>0.1</v>
      </c>
      <c r="J424" s="171"/>
      <c r="K424" s="171">
        <v>0.08</v>
      </c>
      <c r="L424" s="125"/>
    </row>
    <row r="425" spans="1:12" ht="30" customHeight="1">
      <c r="A425" s="10"/>
      <c r="B425" s="92" t="s">
        <v>93</v>
      </c>
      <c r="C425" s="176" t="s">
        <v>74</v>
      </c>
      <c r="D425" s="196" t="s">
        <v>212</v>
      </c>
      <c r="E425" s="341">
        <v>3.32</v>
      </c>
      <c r="F425" s="170"/>
      <c r="G425" s="285">
        <v>147</v>
      </c>
      <c r="H425" s="172">
        <v>1.2</v>
      </c>
      <c r="I425" s="172">
        <v>7.9</v>
      </c>
      <c r="J425" s="172"/>
      <c r="K425" s="172">
        <v>17.8</v>
      </c>
      <c r="L425" s="73"/>
    </row>
    <row r="426" spans="1:12" ht="27.75" customHeight="1" thickBot="1">
      <c r="A426" s="10"/>
      <c r="B426" s="86" t="s">
        <v>165</v>
      </c>
      <c r="C426" s="91" t="s">
        <v>85</v>
      </c>
      <c r="D426" s="92" t="s">
        <v>71</v>
      </c>
      <c r="E426" s="87">
        <v>9</v>
      </c>
      <c r="F426" s="51"/>
      <c r="G426" s="285">
        <v>211.2</v>
      </c>
      <c r="H426" s="172">
        <v>3.3</v>
      </c>
      <c r="I426" s="172">
        <v>1.1</v>
      </c>
      <c r="J426" s="172"/>
      <c r="K426" s="172">
        <v>46.2</v>
      </c>
      <c r="L426" s="126"/>
    </row>
    <row r="427" spans="1:12" ht="27.75" customHeight="1" thickBot="1">
      <c r="A427" s="10"/>
      <c r="B427" s="357" t="s">
        <v>269</v>
      </c>
      <c r="C427" s="358"/>
      <c r="D427" s="359"/>
      <c r="E427" s="49"/>
      <c r="F427" s="248">
        <v>195.05</v>
      </c>
      <c r="G427" s="172"/>
      <c r="H427" s="172"/>
      <c r="I427" s="172"/>
      <c r="J427" s="172"/>
      <c r="K427" s="172"/>
      <c r="L427" s="126"/>
    </row>
    <row r="428" spans="1:12" ht="30" customHeight="1" thickBot="1">
      <c r="A428" s="10"/>
      <c r="B428" s="374" t="s">
        <v>29</v>
      </c>
      <c r="C428" s="375"/>
      <c r="D428" s="376"/>
      <c r="E428" s="294">
        <f>SUM(E425:E426)</f>
        <v>12.32</v>
      </c>
      <c r="F428" s="295"/>
      <c r="G428" s="104">
        <f>SUM(G424:G426)</f>
        <v>361</v>
      </c>
      <c r="H428" s="104">
        <f>SUM(H424:H426)</f>
        <v>4.9</v>
      </c>
      <c r="I428" s="104">
        <f>SUM(I424:I426)</f>
        <v>9.1</v>
      </c>
      <c r="J428" s="104"/>
      <c r="K428" s="104">
        <f>SUM(K424:K426)</f>
        <v>64.08</v>
      </c>
      <c r="L428" s="128"/>
    </row>
    <row r="429" spans="1:12" ht="32.25" customHeight="1" thickBot="1">
      <c r="A429" s="10"/>
      <c r="B429" s="371" t="s">
        <v>24</v>
      </c>
      <c r="C429" s="372"/>
      <c r="D429" s="372"/>
      <c r="E429" s="372"/>
      <c r="F429" s="304"/>
      <c r="G429" s="105">
        <f>G428+G422+G413</f>
        <v>1733.2399999999998</v>
      </c>
      <c r="H429" s="104">
        <f>H428+H422+H413</f>
        <v>50.42</v>
      </c>
      <c r="I429" s="104">
        <f>I428+I422+I413</f>
        <v>49.43</v>
      </c>
      <c r="J429" s="104"/>
      <c r="K429" s="104">
        <f>K428+K422+K413</f>
        <v>258.075</v>
      </c>
      <c r="L429" s="98"/>
    </row>
    <row r="430" spans="1:12" ht="24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</row>
    <row r="431" spans="1:12" ht="20.25" customHeight="1">
      <c r="A431" s="10"/>
      <c r="B431" s="403"/>
      <c r="C431" s="403"/>
      <c r="D431" s="403"/>
      <c r="E431" s="403"/>
      <c r="F431" s="403"/>
      <c r="G431" s="403"/>
      <c r="H431" s="403"/>
      <c r="I431" s="403"/>
      <c r="J431" s="403"/>
      <c r="K431" s="403"/>
      <c r="L431" s="119"/>
    </row>
    <row r="432" spans="1:12" ht="21" customHeight="1" thickBo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</row>
    <row r="433" spans="1:12" ht="21.75" customHeight="1" thickBot="1">
      <c r="A433" s="10"/>
      <c r="B433" s="408" t="s">
        <v>35</v>
      </c>
      <c r="C433" s="409"/>
      <c r="D433" s="409"/>
      <c r="E433" s="410"/>
      <c r="F433" s="290"/>
      <c r="G433" s="12" t="s">
        <v>1</v>
      </c>
      <c r="H433" s="13" t="s">
        <v>2</v>
      </c>
      <c r="I433" s="13" t="s">
        <v>3</v>
      </c>
      <c r="J433" s="13"/>
      <c r="K433" s="13" t="s">
        <v>4</v>
      </c>
      <c r="L433" s="124"/>
    </row>
    <row r="434" spans="1:12" ht="31.5" customHeight="1" thickBot="1">
      <c r="A434" s="10"/>
      <c r="B434" s="411"/>
      <c r="C434" s="412"/>
      <c r="D434" s="412"/>
      <c r="E434" s="413"/>
      <c r="F434" s="292"/>
      <c r="G434" s="414" t="s">
        <v>229</v>
      </c>
      <c r="H434" s="415"/>
      <c r="I434" s="415"/>
      <c r="J434" s="415"/>
      <c r="K434" s="416"/>
      <c r="L434" s="143"/>
    </row>
    <row r="435" spans="1:12" ht="30.75" customHeight="1" thickBot="1">
      <c r="A435" s="10"/>
      <c r="B435" s="400" t="s">
        <v>232</v>
      </c>
      <c r="C435" s="401"/>
      <c r="D435" s="401"/>
      <c r="E435" s="402"/>
      <c r="F435" s="289"/>
      <c r="G435" s="270">
        <f>(G429+G402+G376+G346+G319+G293+G265+G235+G205+G179+G150+G121+G95+G68+G41)/15</f>
        <v>1728.9122666666665</v>
      </c>
      <c r="H435" s="271">
        <f>(H429+H402+H376+H346+H319+H293+H265+H235+H205+H179+H150+H121+H95+H68+H41)/15</f>
        <v>53.1205</v>
      </c>
      <c r="I435" s="271">
        <f>(I429+I402+I376+I346+I319+I293+I265+I235+I205+I179+I150+I121+I95+I68+I41)/15</f>
        <v>59.85030000000001</v>
      </c>
      <c r="J435" s="271"/>
      <c r="K435" s="271">
        <f>(K429+K402+K376+K346+K319+K293+K265+K235+K205+K179+K150+K121+K95+K68+K41)/15</f>
        <v>237.88153333333335</v>
      </c>
      <c r="L435" s="103"/>
    </row>
    <row r="436" spans="1:12" ht="18.75" customHeight="1" thickBot="1">
      <c r="A436" s="10"/>
      <c r="B436" s="99"/>
      <c r="C436" s="99"/>
      <c r="D436" s="99"/>
      <c r="E436" s="99"/>
      <c r="F436" s="99"/>
      <c r="G436" s="100"/>
      <c r="H436" s="101"/>
      <c r="I436" s="101"/>
      <c r="J436" s="101"/>
      <c r="K436" s="101"/>
      <c r="L436" s="103"/>
    </row>
    <row r="437" spans="1:12" ht="32.25" customHeight="1" thickBot="1">
      <c r="A437" s="10"/>
      <c r="B437" s="400" t="s">
        <v>230</v>
      </c>
      <c r="C437" s="401"/>
      <c r="D437" s="401"/>
      <c r="E437" s="402"/>
      <c r="F437" s="289"/>
      <c r="G437" s="32" t="s">
        <v>233</v>
      </c>
      <c r="H437" s="102"/>
      <c r="I437" s="103"/>
      <c r="J437" s="103"/>
      <c r="K437" s="103"/>
      <c r="L437" s="103"/>
    </row>
    <row r="438" spans="1:12" ht="36" customHeight="1" thickBot="1">
      <c r="A438" s="10"/>
      <c r="B438" s="400" t="s">
        <v>231</v>
      </c>
      <c r="C438" s="401"/>
      <c r="D438" s="401"/>
      <c r="E438" s="402"/>
      <c r="F438" s="289"/>
      <c r="G438" s="32" t="s">
        <v>234</v>
      </c>
      <c r="H438" s="102"/>
      <c r="I438" s="103"/>
      <c r="J438" s="103"/>
      <c r="K438" s="103"/>
      <c r="L438" s="103"/>
    </row>
    <row r="439" spans="1:12" ht="36" customHeight="1" thickBot="1">
      <c r="A439" s="10"/>
      <c r="B439" s="400" t="s">
        <v>235</v>
      </c>
      <c r="C439" s="401"/>
      <c r="D439" s="401"/>
      <c r="E439" s="402"/>
      <c r="F439" s="289"/>
      <c r="G439" s="32" t="s">
        <v>236</v>
      </c>
      <c r="H439" s="102"/>
      <c r="I439" s="103"/>
      <c r="J439" s="160">
        <f>(J41+J68+J95+J121+J150+J179+J205+J235+J265+J293+J319+J346+J376+J402+J429)</f>
        <v>0</v>
      </c>
      <c r="K439" s="103"/>
      <c r="L439" s="103"/>
    </row>
    <row r="440" spans="2:12" ht="44.25" customHeight="1">
      <c r="B440" s="10" t="s">
        <v>255</v>
      </c>
      <c r="C440" s="10"/>
      <c r="D440" s="10"/>
      <c r="E440" s="10"/>
      <c r="F440" s="10"/>
      <c r="G440" s="260"/>
      <c r="H440" s="10"/>
      <c r="I440" s="159"/>
      <c r="J440" s="161">
        <f>J439/15</f>
        <v>0</v>
      </c>
      <c r="K440" s="10"/>
      <c r="L440" s="3"/>
    </row>
    <row r="441" spans="2:12" ht="12.7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2:12" ht="12.7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2:12" ht="12.7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2:12" ht="12.7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2:12" ht="12.7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2:12" ht="12.7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2:12" ht="12.7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</sheetData>
  <sheetProtection/>
  <mergeCells count="284">
    <mergeCell ref="B376:E376"/>
    <mergeCell ref="B383:K383"/>
    <mergeCell ref="B317:D317"/>
    <mergeCell ref="F323:F324"/>
    <mergeCell ref="B427:D427"/>
    <mergeCell ref="B344:D344"/>
    <mergeCell ref="F351:F352"/>
    <mergeCell ref="B374:D374"/>
    <mergeCell ref="F381:F382"/>
    <mergeCell ref="B400:D400"/>
    <mergeCell ref="F406:F407"/>
    <mergeCell ref="D406:D407"/>
    <mergeCell ref="B408:K408"/>
    <mergeCell ref="D381:D382"/>
    <mergeCell ref="G381:G382"/>
    <mergeCell ref="H381:K381"/>
    <mergeCell ref="B403:K403"/>
    <mergeCell ref="B404:K404"/>
    <mergeCell ref="G406:G407"/>
    <mergeCell ref="B347:K347"/>
    <mergeCell ref="B348:K348"/>
    <mergeCell ref="B349:K349"/>
    <mergeCell ref="B351:B352"/>
    <mergeCell ref="C351:C352"/>
    <mergeCell ref="D351:D352"/>
    <mergeCell ref="G351:G352"/>
    <mergeCell ref="H351:K351"/>
    <mergeCell ref="B389:K389"/>
    <mergeCell ref="B212:K212"/>
    <mergeCell ref="B173:D173"/>
    <mergeCell ref="B114:D114"/>
    <mergeCell ref="B157:K157"/>
    <mergeCell ref="D155:D156"/>
    <mergeCell ref="G155:G156"/>
    <mergeCell ref="B181:K181"/>
    <mergeCell ref="C155:C156"/>
    <mergeCell ref="B151:K151"/>
    <mergeCell ref="B153:K153"/>
    <mergeCell ref="C100:C101"/>
    <mergeCell ref="D100:D101"/>
    <mergeCell ref="G100:G101"/>
    <mergeCell ref="H100:K100"/>
    <mergeCell ref="B126:B127"/>
    <mergeCell ref="C126:C127"/>
    <mergeCell ref="G126:G127"/>
    <mergeCell ref="H126:K126"/>
    <mergeCell ref="B124:K124"/>
    <mergeCell ref="H155:K155"/>
    <mergeCell ref="B70:K70"/>
    <mergeCell ref="B72:B73"/>
    <mergeCell ref="C72:C73"/>
    <mergeCell ref="D72:D73"/>
    <mergeCell ref="G72:G73"/>
    <mergeCell ref="B123:K123"/>
    <mergeCell ref="B144:K144"/>
    <mergeCell ref="D126:D127"/>
    <mergeCell ref="B80:K80"/>
    <mergeCell ref="B128:K128"/>
    <mergeCell ref="B150:E150"/>
    <mergeCell ref="B377:K377"/>
    <mergeCell ref="B379:K379"/>
    <mergeCell ref="B234:D234"/>
    <mergeCell ref="B164:K164"/>
    <mergeCell ref="B163:D163"/>
    <mergeCell ref="B375:D375"/>
    <mergeCell ref="B292:D292"/>
    <mergeCell ref="B182:K182"/>
    <mergeCell ref="C381:C382"/>
    <mergeCell ref="B198:D198"/>
    <mergeCell ref="B205:E205"/>
    <mergeCell ref="H2:K2"/>
    <mergeCell ref="B230:K230"/>
    <mergeCell ref="B296:K296"/>
    <mergeCell ref="B143:D143"/>
    <mergeCell ref="B174:K174"/>
    <mergeCell ref="B186:K186"/>
    <mergeCell ref="B71:K71"/>
    <mergeCell ref="H406:K406"/>
    <mergeCell ref="B406:B407"/>
    <mergeCell ref="C406:C407"/>
    <mergeCell ref="B388:D388"/>
    <mergeCell ref="B192:K192"/>
    <mergeCell ref="B204:D204"/>
    <mergeCell ref="B241:K241"/>
    <mergeCell ref="B378:K378"/>
    <mergeCell ref="B381:B382"/>
    <mergeCell ref="B149:D149"/>
    <mergeCell ref="B125:K125"/>
    <mergeCell ref="B134:D134"/>
    <mergeCell ref="B122:K122"/>
    <mergeCell ref="B429:E429"/>
    <mergeCell ref="B405:K405"/>
    <mergeCell ref="B413:D413"/>
    <mergeCell ref="B414:K414"/>
    <mergeCell ref="B422:D422"/>
    <mergeCell ref="B423:K423"/>
    <mergeCell ref="B41:E41"/>
    <mergeCell ref="B40:D40"/>
    <mergeCell ref="B42:K42"/>
    <mergeCell ref="B39:D39"/>
    <mergeCell ref="B115:K115"/>
    <mergeCell ref="B120:D120"/>
    <mergeCell ref="B102:K102"/>
    <mergeCell ref="B63:K63"/>
    <mergeCell ref="B100:B101"/>
    <mergeCell ref="C16:I16"/>
    <mergeCell ref="H17:K17"/>
    <mergeCell ref="D17:D18"/>
    <mergeCell ref="G17:G18"/>
    <mergeCell ref="C17:C18"/>
    <mergeCell ref="B17:B18"/>
    <mergeCell ref="F17:F18"/>
    <mergeCell ref="B74:K74"/>
    <mergeCell ref="B88:D88"/>
    <mergeCell ref="B79:D79"/>
    <mergeCell ref="B89:K89"/>
    <mergeCell ref="B69:K69"/>
    <mergeCell ref="B19:K19"/>
    <mergeCell ref="B26:K26"/>
    <mergeCell ref="B34:D34"/>
    <mergeCell ref="B35:K35"/>
    <mergeCell ref="B44:K44"/>
    <mergeCell ref="C184:C185"/>
    <mergeCell ref="D184:D185"/>
    <mergeCell ref="G184:G185"/>
    <mergeCell ref="B191:D191"/>
    <mergeCell ref="B214:B216"/>
    <mergeCell ref="C20:C21"/>
    <mergeCell ref="B108:K108"/>
    <mergeCell ref="B121:E121"/>
    <mergeCell ref="B62:D62"/>
    <mergeCell ref="B107:D107"/>
    <mergeCell ref="B264:D264"/>
    <mergeCell ref="B259:K259"/>
    <mergeCell ref="B221:K221"/>
    <mergeCell ref="B346:E346"/>
    <mergeCell ref="B339:D339"/>
    <mergeCell ref="B340:K340"/>
    <mergeCell ref="B322:K322"/>
    <mergeCell ref="B295:K295"/>
    <mergeCell ref="B287:D287"/>
    <mergeCell ref="B268:K268"/>
    <mergeCell ref="B360:D360"/>
    <mergeCell ref="B353:K353"/>
    <mergeCell ref="B313:K313"/>
    <mergeCell ref="B312:D312"/>
    <mergeCell ref="B271:K271"/>
    <mergeCell ref="B350:K350"/>
    <mergeCell ref="B325:K325"/>
    <mergeCell ref="B331:K331"/>
    <mergeCell ref="B321:K321"/>
    <mergeCell ref="B278:E278"/>
    <mergeCell ref="B435:E435"/>
    <mergeCell ref="B437:E437"/>
    <mergeCell ref="B433:E434"/>
    <mergeCell ref="G434:K434"/>
    <mergeCell ref="B395:D395"/>
    <mergeCell ref="B318:D318"/>
    <mergeCell ref="B402:E402"/>
    <mergeCell ref="B401:D401"/>
    <mergeCell ref="B380:K380"/>
    <mergeCell ref="B279:K279"/>
    <mergeCell ref="B305:K305"/>
    <mergeCell ref="B319:E319"/>
    <mergeCell ref="C323:C324"/>
    <mergeCell ref="D323:D324"/>
    <mergeCell ref="G323:G324"/>
    <mergeCell ref="H323:K323"/>
    <mergeCell ref="D297:D298"/>
    <mergeCell ref="B297:B298"/>
    <mergeCell ref="C297:C298"/>
    <mergeCell ref="G297:G298"/>
    <mergeCell ref="B439:E439"/>
    <mergeCell ref="B438:E438"/>
    <mergeCell ref="B370:K370"/>
    <mergeCell ref="B396:K396"/>
    <mergeCell ref="B431:K431"/>
    <mergeCell ref="B320:K320"/>
    <mergeCell ref="B361:K361"/>
    <mergeCell ref="B369:D369"/>
    <mergeCell ref="B428:D428"/>
    <mergeCell ref="B265:E265"/>
    <mergeCell ref="B299:K299"/>
    <mergeCell ref="B345:D345"/>
    <mergeCell ref="B330:D330"/>
    <mergeCell ref="B323:B324"/>
    <mergeCell ref="C13:I13"/>
    <mergeCell ref="B183:J183"/>
    <mergeCell ref="B304:D304"/>
    <mergeCell ref="B238:K238"/>
    <mergeCell ref="B235:E235"/>
    <mergeCell ref="B258:D258"/>
    <mergeCell ref="B220:D220"/>
    <mergeCell ref="B249:K249"/>
    <mergeCell ref="B248:D248"/>
    <mergeCell ref="D20:D21"/>
    <mergeCell ref="B96:K96"/>
    <mergeCell ref="B98:K98"/>
    <mergeCell ref="B45:B46"/>
    <mergeCell ref="C45:C46"/>
    <mergeCell ref="D45:D46"/>
    <mergeCell ref="B53:D53"/>
    <mergeCell ref="B25:D25"/>
    <mergeCell ref="H45:K45"/>
    <mergeCell ref="A3:I3"/>
    <mergeCell ref="A4:I4"/>
    <mergeCell ref="C12:I12"/>
    <mergeCell ref="B11:C11"/>
    <mergeCell ref="E11:K11"/>
    <mergeCell ref="A5:K5"/>
    <mergeCell ref="C14:I14"/>
    <mergeCell ref="A6:K6"/>
    <mergeCell ref="A7:K7"/>
    <mergeCell ref="B206:K206"/>
    <mergeCell ref="B99:K99"/>
    <mergeCell ref="B95:E95"/>
    <mergeCell ref="B94:D94"/>
    <mergeCell ref="B178:D178"/>
    <mergeCell ref="H184:K184"/>
    <mergeCell ref="B180:K180"/>
    <mergeCell ref="B179:E179"/>
    <mergeCell ref="B152:K152"/>
    <mergeCell ref="B199:K199"/>
    <mergeCell ref="B207:K207"/>
    <mergeCell ref="B208:K208"/>
    <mergeCell ref="B210:B211"/>
    <mergeCell ref="C210:C211"/>
    <mergeCell ref="D210:D211"/>
    <mergeCell ref="G210:G211"/>
    <mergeCell ref="H210:K210"/>
    <mergeCell ref="B184:B185"/>
    <mergeCell ref="H269:K269"/>
    <mergeCell ref="B229:D229"/>
    <mergeCell ref="B209:K209"/>
    <mergeCell ref="B236:K236"/>
    <mergeCell ref="B237:K237"/>
    <mergeCell ref="B239:B240"/>
    <mergeCell ref="C239:C240"/>
    <mergeCell ref="D239:D240"/>
    <mergeCell ref="G239:G240"/>
    <mergeCell ref="H239:K239"/>
    <mergeCell ref="B294:K294"/>
    <mergeCell ref="H297:K297"/>
    <mergeCell ref="B288:K288"/>
    <mergeCell ref="B293:E293"/>
    <mergeCell ref="B266:K266"/>
    <mergeCell ref="B267:K267"/>
    <mergeCell ref="B269:B270"/>
    <mergeCell ref="C269:C270"/>
    <mergeCell ref="D269:D270"/>
    <mergeCell ref="G269:G270"/>
    <mergeCell ref="F45:F46"/>
    <mergeCell ref="B68:E68"/>
    <mergeCell ref="B67:D67"/>
    <mergeCell ref="B66:D66"/>
    <mergeCell ref="F72:F73"/>
    <mergeCell ref="B43:K43"/>
    <mergeCell ref="B47:K47"/>
    <mergeCell ref="B54:K54"/>
    <mergeCell ref="H72:K72"/>
    <mergeCell ref="G45:G46"/>
    <mergeCell ref="B93:D93"/>
    <mergeCell ref="F100:F101"/>
    <mergeCell ref="B119:D119"/>
    <mergeCell ref="F126:F127"/>
    <mergeCell ref="B148:D148"/>
    <mergeCell ref="F155:F156"/>
    <mergeCell ref="B97:K97"/>
    <mergeCell ref="B154:K154"/>
    <mergeCell ref="B135:K135"/>
    <mergeCell ref="B155:B156"/>
    <mergeCell ref="B263:D263"/>
    <mergeCell ref="F269:F270"/>
    <mergeCell ref="B291:D291"/>
    <mergeCell ref="F297:F298"/>
    <mergeCell ref="B177:D177"/>
    <mergeCell ref="F184:F185"/>
    <mergeCell ref="B203:D203"/>
    <mergeCell ref="F210:F211"/>
    <mergeCell ref="B233:D233"/>
    <mergeCell ref="F239:F240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60" r:id="rId1"/>
  <rowBreaks count="14" manualBreakCount="14">
    <brk id="43" max="9" man="1"/>
    <brk id="70" max="9" man="1"/>
    <brk id="98" max="9" man="1"/>
    <brk id="124" max="9" man="1"/>
    <brk id="153" max="9" man="1"/>
    <brk id="182" max="9" man="1"/>
    <brk id="208" max="9" man="1"/>
    <brk id="237" max="9" man="1"/>
    <brk id="267" max="9" man="1"/>
    <brk id="295" max="9" man="1"/>
    <brk id="321" max="9" man="1"/>
    <brk id="349" max="9" man="1"/>
    <brk id="379" max="9" man="1"/>
    <brk id="40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tech1</dc:creator>
  <cp:keywords/>
  <dc:description/>
  <cp:lastModifiedBy>давыдова</cp:lastModifiedBy>
  <cp:lastPrinted>2021-05-19T08:54:49Z</cp:lastPrinted>
  <dcterms:created xsi:type="dcterms:W3CDTF">2012-05-16T07:39:11Z</dcterms:created>
  <dcterms:modified xsi:type="dcterms:W3CDTF">2021-06-01T05:53:02Z</dcterms:modified>
  <cp:category/>
  <cp:version/>
  <cp:contentType/>
  <cp:contentStatus/>
</cp:coreProperties>
</file>